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lter\Desktop\"/>
    </mc:Choice>
  </mc:AlternateContent>
  <xr:revisionPtr revIDLastSave="0" documentId="13_ncr:1_{9E634AA1-3E1F-47B5-9D2C-9FDFB7CD72FE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教学手册封面" sheetId="4" r:id="rId1"/>
    <sheet name="学生听课状况记载表" sheetId="1" r:id="rId2"/>
    <sheet name="平时成绩考核记录" sheetId="2" r:id="rId3"/>
    <sheet name="学期总评成绩" sheetId="3" r:id="rId4"/>
    <sheet name="试卷分析表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2" l="1"/>
  <c r="Q6" i="2" l="1"/>
  <c r="W6" i="2" s="1"/>
  <c r="R6" i="2"/>
  <c r="S6" i="2"/>
  <c r="T6" i="2"/>
  <c r="U6" i="2"/>
  <c r="V6" i="2"/>
  <c r="X6" i="2"/>
  <c r="Y6" i="2"/>
  <c r="AC6" i="2" s="1"/>
  <c r="Z6" i="2"/>
  <c r="AA6" i="2"/>
  <c r="AB6" i="2"/>
  <c r="AD6" i="2"/>
  <c r="AE6" i="2"/>
  <c r="AF6" i="2"/>
  <c r="AG6" i="2"/>
  <c r="AH6" i="2"/>
  <c r="Q7" i="2"/>
  <c r="R7" i="2"/>
  <c r="S7" i="2"/>
  <c r="T7" i="2"/>
  <c r="U7" i="2"/>
  <c r="W7" i="2" s="1"/>
  <c r="V7" i="2"/>
  <c r="X7" i="2"/>
  <c r="AC7" i="2" s="1"/>
  <c r="Y7" i="2"/>
  <c r="Z7" i="2"/>
  <c r="AA7" i="2"/>
  <c r="AB7" i="2"/>
  <c r="AD7" i="2"/>
  <c r="AI7" i="2" s="1"/>
  <c r="AE7" i="2"/>
  <c r="AF7" i="2"/>
  <c r="AG7" i="2"/>
  <c r="AH7" i="2"/>
  <c r="Q8" i="2"/>
  <c r="W8" i="2" s="1"/>
  <c r="R8" i="2"/>
  <c r="S8" i="2"/>
  <c r="T8" i="2"/>
  <c r="U8" i="2"/>
  <c r="V8" i="2"/>
  <c r="X8" i="2"/>
  <c r="Y8" i="2"/>
  <c r="Z8" i="2"/>
  <c r="AC8" i="2" s="1"/>
  <c r="AA8" i="2"/>
  <c r="AB8" i="2"/>
  <c r="AD8" i="2"/>
  <c r="AI8" i="2" s="1"/>
  <c r="AE8" i="2"/>
  <c r="AF8" i="2"/>
  <c r="AG8" i="2"/>
  <c r="AH8" i="2"/>
  <c r="Q9" i="2"/>
  <c r="R9" i="2"/>
  <c r="S9" i="2"/>
  <c r="W9" i="2" s="1"/>
  <c r="T9" i="2"/>
  <c r="U9" i="2"/>
  <c r="V9" i="2"/>
  <c r="X9" i="2"/>
  <c r="AC9" i="2" s="1"/>
  <c r="Y9" i="2"/>
  <c r="Z9" i="2"/>
  <c r="AA9" i="2"/>
  <c r="AB9" i="2"/>
  <c r="AD9" i="2"/>
  <c r="AE9" i="2"/>
  <c r="AI9" i="2" s="1"/>
  <c r="AF9" i="2"/>
  <c r="AG9" i="2"/>
  <c r="AH9" i="2"/>
  <c r="Q10" i="2"/>
  <c r="W10" i="2" s="1"/>
  <c r="R10" i="2"/>
  <c r="S10" i="2"/>
  <c r="T10" i="2"/>
  <c r="U10" i="2"/>
  <c r="V10" i="2"/>
  <c r="X10" i="2"/>
  <c r="AC10" i="2" s="1"/>
  <c r="Y10" i="2"/>
  <c r="Z10" i="2"/>
  <c r="AA10" i="2"/>
  <c r="AB10" i="2"/>
  <c r="AD10" i="2"/>
  <c r="AI10" i="2" s="1"/>
  <c r="AE10" i="2"/>
  <c r="AF10" i="2"/>
  <c r="AG10" i="2"/>
  <c r="AH10" i="2"/>
  <c r="Q11" i="2"/>
  <c r="W11" i="2" s="1"/>
  <c r="R11" i="2"/>
  <c r="S11" i="2"/>
  <c r="T11" i="2"/>
  <c r="U11" i="2"/>
  <c r="V11" i="2"/>
  <c r="X11" i="2"/>
  <c r="Y11" i="2"/>
  <c r="Z11" i="2"/>
  <c r="AA11" i="2"/>
  <c r="AB11" i="2"/>
  <c r="AC11" i="2"/>
  <c r="AD11" i="2"/>
  <c r="AE11" i="2"/>
  <c r="AI11" i="2" s="1"/>
  <c r="AF11" i="2"/>
  <c r="AG11" i="2"/>
  <c r="AH11" i="2"/>
  <c r="Q12" i="2"/>
  <c r="R12" i="2"/>
  <c r="W12" i="2" s="1"/>
  <c r="S12" i="2"/>
  <c r="T12" i="2"/>
  <c r="U12" i="2"/>
  <c r="V12" i="2"/>
  <c r="X12" i="2"/>
  <c r="AC12" i="2" s="1"/>
  <c r="Y12" i="2"/>
  <c r="Z12" i="2"/>
  <c r="AA12" i="2"/>
  <c r="AB12" i="2"/>
  <c r="AD12" i="2"/>
  <c r="AI12" i="2" s="1"/>
  <c r="AE12" i="2"/>
  <c r="AF12" i="2"/>
  <c r="AG12" i="2"/>
  <c r="AH12" i="2"/>
  <c r="Q13" i="2"/>
  <c r="W13" i="2" s="1"/>
  <c r="R13" i="2"/>
  <c r="S13" i="2"/>
  <c r="T13" i="2"/>
  <c r="U13" i="2"/>
  <c r="V13" i="2"/>
  <c r="X13" i="2"/>
  <c r="Y13" i="2"/>
  <c r="Z13" i="2"/>
  <c r="AA13" i="2"/>
  <c r="AC13" i="2" s="1"/>
  <c r="AB13" i="2"/>
  <c r="AD13" i="2"/>
  <c r="AI13" i="2" s="1"/>
  <c r="AE13" i="2"/>
  <c r="AF13" i="2"/>
  <c r="AG13" i="2"/>
  <c r="AH13" i="2"/>
  <c r="Q14" i="2"/>
  <c r="R14" i="2"/>
  <c r="S14" i="2"/>
  <c r="T14" i="2"/>
  <c r="W14" i="2" s="1"/>
  <c r="U14" i="2"/>
  <c r="V14" i="2"/>
  <c r="X14" i="2"/>
  <c r="AC14" i="2" s="1"/>
  <c r="Y14" i="2"/>
  <c r="Z14" i="2"/>
  <c r="AA14" i="2"/>
  <c r="AB14" i="2"/>
  <c r="AD14" i="2"/>
  <c r="AE14" i="2"/>
  <c r="AF14" i="2"/>
  <c r="AI14" i="2" s="1"/>
  <c r="AG14" i="2"/>
  <c r="AH14" i="2"/>
  <c r="Q15" i="2"/>
  <c r="W15" i="2" s="1"/>
  <c r="R15" i="2"/>
  <c r="S15" i="2"/>
  <c r="T15" i="2"/>
  <c r="U15" i="2"/>
  <c r="V15" i="2"/>
  <c r="X15" i="2"/>
  <c r="Y15" i="2"/>
  <c r="AC15" i="2" s="1"/>
  <c r="Z15" i="2"/>
  <c r="AA15" i="2"/>
  <c r="AB15" i="2"/>
  <c r="AD15" i="2"/>
  <c r="AI15" i="2" s="1"/>
  <c r="AE15" i="2"/>
  <c r="AF15" i="2"/>
  <c r="AG15" i="2"/>
  <c r="AH15" i="2"/>
  <c r="Q16" i="2"/>
  <c r="R16" i="2"/>
  <c r="W16" i="2" s="1"/>
  <c r="S16" i="2"/>
  <c r="T16" i="2"/>
  <c r="U16" i="2"/>
  <c r="V16" i="2"/>
  <c r="X16" i="2"/>
  <c r="AC16" i="2" s="1"/>
  <c r="Y16" i="2"/>
  <c r="Z16" i="2"/>
  <c r="AA16" i="2"/>
  <c r="AB16" i="2"/>
  <c r="AD16" i="2"/>
  <c r="AI16" i="2" s="1"/>
  <c r="AE16" i="2"/>
  <c r="AF16" i="2"/>
  <c r="AG16" i="2"/>
  <c r="AH16" i="2"/>
  <c r="Q17" i="2"/>
  <c r="R17" i="2"/>
  <c r="S17" i="2"/>
  <c r="T17" i="2"/>
  <c r="U17" i="2"/>
  <c r="V17" i="2"/>
  <c r="W17" i="2"/>
  <c r="X17" i="2"/>
  <c r="Y17" i="2"/>
  <c r="AC17" i="2" s="1"/>
  <c r="Z17" i="2"/>
  <c r="AA17" i="2"/>
  <c r="AB17" i="2"/>
  <c r="AD17" i="2"/>
  <c r="AE17" i="2"/>
  <c r="AF17" i="2"/>
  <c r="AG17" i="2"/>
  <c r="AH17" i="2"/>
  <c r="AI17" i="2"/>
  <c r="Q18" i="2"/>
  <c r="R18" i="2"/>
  <c r="W18" i="2" s="1"/>
  <c r="S18" i="2"/>
  <c r="T18" i="2"/>
  <c r="U18" i="2"/>
  <c r="V18" i="2"/>
  <c r="X18" i="2"/>
  <c r="AC18" i="2" s="1"/>
  <c r="Y18" i="2"/>
  <c r="Z18" i="2"/>
  <c r="AA18" i="2"/>
  <c r="AB18" i="2"/>
  <c r="AD18" i="2"/>
  <c r="AI18" i="2" s="1"/>
  <c r="AE18" i="2"/>
  <c r="AF18" i="2"/>
  <c r="AG18" i="2"/>
  <c r="AH18" i="2"/>
  <c r="Q19" i="2"/>
  <c r="R19" i="2"/>
  <c r="S19" i="2"/>
  <c r="T19" i="2"/>
  <c r="U19" i="2"/>
  <c r="W19" i="2" s="1"/>
  <c r="V19" i="2"/>
  <c r="X19" i="2"/>
  <c r="AC19" i="2" s="1"/>
  <c r="Y19" i="2"/>
  <c r="Z19" i="2"/>
  <c r="AA19" i="2"/>
  <c r="AB19" i="2"/>
  <c r="AD19" i="2"/>
  <c r="AE19" i="2"/>
  <c r="AF19" i="2"/>
  <c r="AG19" i="2"/>
  <c r="AI19" i="2" s="1"/>
  <c r="AH19" i="2"/>
  <c r="Q20" i="2"/>
  <c r="W20" i="2" s="1"/>
  <c r="R20" i="2"/>
  <c r="S20" i="2"/>
  <c r="T20" i="2"/>
  <c r="U20" i="2"/>
  <c r="V20" i="2"/>
  <c r="X20" i="2"/>
  <c r="Y20" i="2"/>
  <c r="Z20" i="2"/>
  <c r="AC20" i="2" s="1"/>
  <c r="AA20" i="2"/>
  <c r="AB20" i="2"/>
  <c r="AD20" i="2"/>
  <c r="AI20" i="2" s="1"/>
  <c r="AE20" i="2"/>
  <c r="AF20" i="2"/>
  <c r="AG20" i="2"/>
  <c r="AH20" i="2"/>
  <c r="Q21" i="2"/>
  <c r="R21" i="2"/>
  <c r="S21" i="2"/>
  <c r="W21" i="2" s="1"/>
  <c r="T21" i="2"/>
  <c r="U21" i="2"/>
  <c r="V21" i="2"/>
  <c r="X21" i="2"/>
  <c r="AC21" i="2" s="1"/>
  <c r="Y21" i="2"/>
  <c r="Z21" i="2"/>
  <c r="AA21" i="2"/>
  <c r="AB21" i="2"/>
  <c r="AD21" i="2"/>
  <c r="AE21" i="2"/>
  <c r="AI21" i="2" s="1"/>
  <c r="AF21" i="2"/>
  <c r="AG21" i="2"/>
  <c r="AH21" i="2"/>
  <c r="Q22" i="2"/>
  <c r="W22" i="2" s="1"/>
  <c r="R22" i="2"/>
  <c r="S22" i="2"/>
  <c r="T22" i="2"/>
  <c r="U22" i="2"/>
  <c r="V22" i="2"/>
  <c r="X22" i="2"/>
  <c r="AC22" i="2" s="1"/>
  <c r="Y22" i="2"/>
  <c r="Z22" i="2"/>
  <c r="AA22" i="2"/>
  <c r="AB22" i="2"/>
  <c r="AD22" i="2"/>
  <c r="AI22" i="2" s="1"/>
  <c r="AE22" i="2"/>
  <c r="AF22" i="2"/>
  <c r="AG22" i="2"/>
  <c r="AH22" i="2"/>
  <c r="Q23" i="2"/>
  <c r="W23" i="2" s="1"/>
  <c r="R23" i="2"/>
  <c r="S23" i="2"/>
  <c r="T23" i="2"/>
  <c r="U23" i="2"/>
  <c r="V23" i="2"/>
  <c r="X23" i="2"/>
  <c r="Y23" i="2"/>
  <c r="Z23" i="2"/>
  <c r="AA23" i="2"/>
  <c r="AB23" i="2"/>
  <c r="AC23" i="2"/>
  <c r="AD23" i="2"/>
  <c r="AI23" i="2" s="1"/>
  <c r="AE23" i="2"/>
  <c r="AF23" i="2"/>
  <c r="AG23" i="2"/>
  <c r="AH23" i="2"/>
  <c r="Q24" i="2"/>
  <c r="W24" i="2" s="1"/>
  <c r="R24" i="2"/>
  <c r="S24" i="2"/>
  <c r="T24" i="2"/>
  <c r="U24" i="2"/>
  <c r="V24" i="2"/>
  <c r="X24" i="2"/>
  <c r="AC24" i="2" s="1"/>
  <c r="Y24" i="2"/>
  <c r="Z24" i="2"/>
  <c r="AA24" i="2"/>
  <c r="AB24" i="2"/>
  <c r="AD24" i="2"/>
  <c r="AI24" i="2" s="1"/>
  <c r="AE24" i="2"/>
  <c r="AF24" i="2"/>
  <c r="AG24" i="2"/>
  <c r="AH24" i="2"/>
  <c r="Q25" i="2"/>
  <c r="W25" i="2" s="1"/>
  <c r="R25" i="2"/>
  <c r="S25" i="2"/>
  <c r="T25" i="2"/>
  <c r="U25" i="2"/>
  <c r="V25" i="2"/>
  <c r="X25" i="2"/>
  <c r="Y25" i="2"/>
  <c r="Z25" i="2"/>
  <c r="AA25" i="2"/>
  <c r="AC25" i="2" s="1"/>
  <c r="AB25" i="2"/>
  <c r="AD25" i="2"/>
  <c r="AI25" i="2" s="1"/>
  <c r="AE25" i="2"/>
  <c r="AF25" i="2"/>
  <c r="AG25" i="2"/>
  <c r="AH25" i="2"/>
  <c r="Q26" i="2"/>
  <c r="R26" i="2"/>
  <c r="S26" i="2"/>
  <c r="T26" i="2"/>
  <c r="W26" i="2" s="1"/>
  <c r="U26" i="2"/>
  <c r="V26" i="2"/>
  <c r="X26" i="2"/>
  <c r="AC26" i="2" s="1"/>
  <c r="Y26" i="2"/>
  <c r="Z26" i="2"/>
  <c r="AA26" i="2"/>
  <c r="AB26" i="2"/>
  <c r="AD26" i="2"/>
  <c r="AE26" i="2"/>
  <c r="AF26" i="2"/>
  <c r="AI26" i="2" s="1"/>
  <c r="AG26" i="2"/>
  <c r="AH26" i="2"/>
  <c r="Q27" i="2"/>
  <c r="W27" i="2" s="1"/>
  <c r="R27" i="2"/>
  <c r="S27" i="2"/>
  <c r="T27" i="2"/>
  <c r="U27" i="2"/>
  <c r="V27" i="2"/>
  <c r="X27" i="2"/>
  <c r="Y27" i="2"/>
  <c r="AC27" i="2" s="1"/>
  <c r="Z27" i="2"/>
  <c r="AA27" i="2"/>
  <c r="AB27" i="2"/>
  <c r="AD27" i="2"/>
  <c r="AI27" i="2" s="1"/>
  <c r="AE27" i="2"/>
  <c r="AF27" i="2"/>
  <c r="AG27" i="2"/>
  <c r="AH27" i="2"/>
  <c r="Q28" i="2"/>
  <c r="R28" i="2"/>
  <c r="W28" i="2" s="1"/>
  <c r="S28" i="2"/>
  <c r="T28" i="2"/>
  <c r="U28" i="2"/>
  <c r="V28" i="2"/>
  <c r="X28" i="2"/>
  <c r="AC28" i="2" s="1"/>
  <c r="Y28" i="2"/>
  <c r="Z28" i="2"/>
  <c r="AA28" i="2"/>
  <c r="AB28" i="2"/>
  <c r="AD28" i="2"/>
  <c r="AI28" i="2" s="1"/>
  <c r="AE28" i="2"/>
  <c r="AF28" i="2"/>
  <c r="AG28" i="2"/>
  <c r="AH28" i="2"/>
  <c r="Q29" i="2"/>
  <c r="R29" i="2"/>
  <c r="S29" i="2"/>
  <c r="T29" i="2"/>
  <c r="U29" i="2"/>
  <c r="V29" i="2"/>
  <c r="W29" i="2"/>
  <c r="X29" i="2"/>
  <c r="AC29" i="2" s="1"/>
  <c r="Y29" i="2"/>
  <c r="Z29" i="2"/>
  <c r="AA29" i="2"/>
  <c r="AB29" i="2"/>
  <c r="AD29" i="2"/>
  <c r="AE29" i="2"/>
  <c r="AF29" i="2"/>
  <c r="AG29" i="2"/>
  <c r="AH29" i="2"/>
  <c r="AI29" i="2"/>
  <c r="Q30" i="2"/>
  <c r="R30" i="2"/>
  <c r="W30" i="2" s="1"/>
  <c r="S30" i="2"/>
  <c r="T30" i="2"/>
  <c r="U30" i="2"/>
  <c r="V30" i="2"/>
  <c r="X30" i="2"/>
  <c r="Y30" i="2"/>
  <c r="AC30" i="2" s="1"/>
  <c r="Z30" i="2"/>
  <c r="AA30" i="2"/>
  <c r="AB30" i="2"/>
  <c r="AD30" i="2"/>
  <c r="AI30" i="2" s="1"/>
  <c r="AE30" i="2"/>
  <c r="AF30" i="2"/>
  <c r="AG30" i="2"/>
  <c r="AH30" i="2"/>
  <c r="Q31" i="2"/>
  <c r="R31" i="2"/>
  <c r="S31" i="2"/>
  <c r="T31" i="2"/>
  <c r="U31" i="2"/>
  <c r="W31" i="2" s="1"/>
  <c r="V31" i="2"/>
  <c r="X31" i="2"/>
  <c r="AC31" i="2" s="1"/>
  <c r="Y31" i="2"/>
  <c r="Z31" i="2"/>
  <c r="AA31" i="2"/>
  <c r="AB31" i="2"/>
  <c r="AD31" i="2"/>
  <c r="AE31" i="2"/>
  <c r="AF31" i="2"/>
  <c r="AG31" i="2"/>
  <c r="AI31" i="2" s="1"/>
  <c r="AH31" i="2"/>
  <c r="Q32" i="2"/>
  <c r="W32" i="2" s="1"/>
  <c r="R32" i="2"/>
  <c r="S32" i="2"/>
  <c r="T32" i="2"/>
  <c r="U32" i="2"/>
  <c r="V32" i="2"/>
  <c r="X32" i="2"/>
  <c r="Y32" i="2"/>
  <c r="Z32" i="2"/>
  <c r="AC32" i="2" s="1"/>
  <c r="AA32" i="2"/>
  <c r="AB32" i="2"/>
  <c r="AD32" i="2"/>
  <c r="AI32" i="2" s="1"/>
  <c r="AE32" i="2"/>
  <c r="AF32" i="2"/>
  <c r="AG32" i="2"/>
  <c r="AH32" i="2"/>
  <c r="Q33" i="2"/>
  <c r="R33" i="2"/>
  <c r="S33" i="2"/>
  <c r="W33" i="2" s="1"/>
  <c r="T33" i="2"/>
  <c r="U33" i="2"/>
  <c r="V33" i="2"/>
  <c r="X33" i="2"/>
  <c r="AC33" i="2" s="1"/>
  <c r="Y33" i="2"/>
  <c r="Z33" i="2"/>
  <c r="AA33" i="2"/>
  <c r="AB33" i="2"/>
  <c r="AD33" i="2"/>
  <c r="AE33" i="2"/>
  <c r="AI33" i="2" s="1"/>
  <c r="AF33" i="2"/>
  <c r="AG33" i="2"/>
  <c r="AH33" i="2"/>
  <c r="Q34" i="2"/>
  <c r="W34" i="2" s="1"/>
  <c r="R34" i="2"/>
  <c r="S34" i="2"/>
  <c r="T34" i="2"/>
  <c r="U34" i="2"/>
  <c r="V34" i="2"/>
  <c r="X34" i="2"/>
  <c r="AC34" i="2" s="1"/>
  <c r="Y34" i="2"/>
  <c r="Z34" i="2"/>
  <c r="AA34" i="2"/>
  <c r="AB34" i="2"/>
  <c r="AD34" i="2"/>
  <c r="AI34" i="2" s="1"/>
  <c r="AE34" i="2"/>
  <c r="AF34" i="2"/>
  <c r="AG34" i="2"/>
  <c r="AH34" i="2"/>
  <c r="Q35" i="2"/>
  <c r="W35" i="2" s="1"/>
  <c r="R35" i="2"/>
  <c r="S35" i="2"/>
  <c r="T35" i="2"/>
  <c r="U35" i="2"/>
  <c r="V35" i="2"/>
  <c r="X35" i="2"/>
  <c r="Y35" i="2"/>
  <c r="Z35" i="2"/>
  <c r="AA35" i="2"/>
  <c r="AB35" i="2"/>
  <c r="AC35" i="2"/>
  <c r="AD35" i="2"/>
  <c r="AI35" i="2" s="1"/>
  <c r="AE35" i="2"/>
  <c r="AF35" i="2"/>
  <c r="AG35" i="2"/>
  <c r="AH35" i="2"/>
  <c r="Q36" i="2"/>
  <c r="W36" i="2" s="1"/>
  <c r="R36" i="2"/>
  <c r="S36" i="2"/>
  <c r="T36" i="2"/>
  <c r="U36" i="2"/>
  <c r="V36" i="2"/>
  <c r="X36" i="2"/>
  <c r="AC36" i="2" s="1"/>
  <c r="Y36" i="2"/>
  <c r="Z36" i="2"/>
  <c r="AA36" i="2"/>
  <c r="AB36" i="2"/>
  <c r="AD36" i="2"/>
  <c r="AI36" i="2" s="1"/>
  <c r="AE36" i="2"/>
  <c r="AF36" i="2"/>
  <c r="AG36" i="2"/>
  <c r="AH36" i="2"/>
  <c r="Q37" i="2"/>
  <c r="W37" i="2" s="1"/>
  <c r="R37" i="2"/>
  <c r="S37" i="2"/>
  <c r="T37" i="2"/>
  <c r="U37" i="2"/>
  <c r="V37" i="2"/>
  <c r="X37" i="2"/>
  <c r="Y37" i="2"/>
  <c r="Z37" i="2"/>
  <c r="AA37" i="2"/>
  <c r="AC37" i="2" s="1"/>
  <c r="AB37" i="2"/>
  <c r="AD37" i="2"/>
  <c r="AI37" i="2" s="1"/>
  <c r="AE37" i="2"/>
  <c r="AF37" i="2"/>
  <c r="AG37" i="2"/>
  <c r="AH37" i="2"/>
  <c r="Q38" i="2"/>
  <c r="R38" i="2"/>
  <c r="S38" i="2"/>
  <c r="T38" i="2"/>
  <c r="W38" i="2" s="1"/>
  <c r="U38" i="2"/>
  <c r="V38" i="2"/>
  <c r="X38" i="2"/>
  <c r="AC38" i="2" s="1"/>
  <c r="Y38" i="2"/>
  <c r="Z38" i="2"/>
  <c r="AA38" i="2"/>
  <c r="AB38" i="2"/>
  <c r="AD38" i="2"/>
  <c r="AE38" i="2"/>
  <c r="AF38" i="2"/>
  <c r="AI38" i="2" s="1"/>
  <c r="AG38" i="2"/>
  <c r="AH38" i="2"/>
  <c r="Q39" i="2"/>
  <c r="W39" i="2" s="1"/>
  <c r="R39" i="2"/>
  <c r="S39" i="2"/>
  <c r="T39" i="2"/>
  <c r="U39" i="2"/>
  <c r="V39" i="2"/>
  <c r="X39" i="2"/>
  <c r="Y39" i="2"/>
  <c r="AC39" i="2" s="1"/>
  <c r="Z39" i="2"/>
  <c r="AA39" i="2"/>
  <c r="AB39" i="2"/>
  <c r="AD39" i="2"/>
  <c r="AI39" i="2" s="1"/>
  <c r="AE39" i="2"/>
  <c r="AF39" i="2"/>
  <c r="AG39" i="2"/>
  <c r="AH39" i="2"/>
  <c r="Q40" i="2"/>
  <c r="R40" i="2"/>
  <c r="W40" i="2" s="1"/>
  <c r="S40" i="2"/>
  <c r="T40" i="2"/>
  <c r="U40" i="2"/>
  <c r="V40" i="2"/>
  <c r="X40" i="2"/>
  <c r="AC40" i="2" s="1"/>
  <c r="Y40" i="2"/>
  <c r="Z40" i="2"/>
  <c r="AA40" i="2"/>
  <c r="AB40" i="2"/>
  <c r="AD40" i="2"/>
  <c r="AI40" i="2" s="1"/>
  <c r="AE40" i="2"/>
  <c r="AF40" i="2"/>
  <c r="AG40" i="2"/>
  <c r="AH40" i="2"/>
  <c r="Q41" i="2"/>
  <c r="R41" i="2"/>
  <c r="S41" i="2"/>
  <c r="T41" i="2"/>
  <c r="U41" i="2"/>
  <c r="V41" i="2"/>
  <c r="W41" i="2"/>
  <c r="X41" i="2"/>
  <c r="AC41" i="2" s="1"/>
  <c r="Y41" i="2"/>
  <c r="Z41" i="2"/>
  <c r="AA41" i="2"/>
  <c r="AB41" i="2"/>
  <c r="AD41" i="2"/>
  <c r="AE41" i="2"/>
  <c r="AF41" i="2"/>
  <c r="AG41" i="2"/>
  <c r="AH41" i="2"/>
  <c r="AI41" i="2"/>
  <c r="Q42" i="2"/>
  <c r="R42" i="2"/>
  <c r="W42" i="2" s="1"/>
  <c r="S42" i="2"/>
  <c r="T42" i="2"/>
  <c r="U42" i="2"/>
  <c r="V42" i="2"/>
  <c r="X42" i="2"/>
  <c r="Y42" i="2"/>
  <c r="AC42" i="2" s="1"/>
  <c r="Z42" i="2"/>
  <c r="AA42" i="2"/>
  <c r="AB42" i="2"/>
  <c r="AD42" i="2"/>
  <c r="AI42" i="2" s="1"/>
  <c r="AE42" i="2"/>
  <c r="AF42" i="2"/>
  <c r="AG42" i="2"/>
  <c r="AH42" i="2"/>
  <c r="Q43" i="2"/>
  <c r="R43" i="2"/>
  <c r="S43" i="2"/>
  <c r="T43" i="2"/>
  <c r="U43" i="2"/>
  <c r="W43" i="2" s="1"/>
  <c r="V43" i="2"/>
  <c r="X43" i="2"/>
  <c r="AC43" i="2" s="1"/>
  <c r="Y43" i="2"/>
  <c r="Z43" i="2"/>
  <c r="AA43" i="2"/>
  <c r="AB43" i="2"/>
  <c r="AD43" i="2"/>
  <c r="AE43" i="2"/>
  <c r="AF43" i="2"/>
  <c r="AG43" i="2"/>
  <c r="AI43" i="2" s="1"/>
  <c r="AH43" i="2"/>
  <c r="Q44" i="2"/>
  <c r="W44" i="2" s="1"/>
  <c r="R44" i="2"/>
  <c r="S44" i="2"/>
  <c r="T44" i="2"/>
  <c r="U44" i="2"/>
  <c r="V44" i="2"/>
  <c r="X44" i="2"/>
  <c r="Y44" i="2"/>
  <c r="Z44" i="2"/>
  <c r="AC44" i="2" s="1"/>
  <c r="AA44" i="2"/>
  <c r="AB44" i="2"/>
  <c r="AD44" i="2"/>
  <c r="AI44" i="2" s="1"/>
  <c r="AE44" i="2"/>
  <c r="AF44" i="2"/>
  <c r="AG44" i="2"/>
  <c r="AH44" i="2"/>
  <c r="Q45" i="2"/>
  <c r="R45" i="2"/>
  <c r="S45" i="2"/>
  <c r="W45" i="2" s="1"/>
  <c r="T45" i="2"/>
  <c r="U45" i="2"/>
  <c r="V45" i="2"/>
  <c r="X45" i="2"/>
  <c r="AC45" i="2" s="1"/>
  <c r="Y45" i="2"/>
  <c r="Z45" i="2"/>
  <c r="AA45" i="2"/>
  <c r="AB45" i="2"/>
  <c r="AD45" i="2"/>
  <c r="AE45" i="2"/>
  <c r="AI45" i="2" s="1"/>
  <c r="AF45" i="2"/>
  <c r="AG45" i="2"/>
  <c r="AH45" i="2"/>
  <c r="Q46" i="2"/>
  <c r="W46" i="2" s="1"/>
  <c r="R46" i="2"/>
  <c r="S46" i="2"/>
  <c r="T46" i="2"/>
  <c r="U46" i="2"/>
  <c r="V46" i="2"/>
  <c r="X46" i="2"/>
  <c r="AC46" i="2" s="1"/>
  <c r="Y46" i="2"/>
  <c r="Z46" i="2"/>
  <c r="AA46" i="2"/>
  <c r="AB46" i="2"/>
  <c r="AD46" i="2"/>
  <c r="AI46" i="2" s="1"/>
  <c r="AE46" i="2"/>
  <c r="AF46" i="2"/>
  <c r="AG46" i="2"/>
  <c r="AH46" i="2"/>
  <c r="Q47" i="2"/>
  <c r="W47" i="2" s="1"/>
  <c r="R47" i="2"/>
  <c r="S47" i="2"/>
  <c r="T47" i="2"/>
  <c r="U47" i="2"/>
  <c r="V47" i="2"/>
  <c r="X47" i="2"/>
  <c r="Y47" i="2"/>
  <c r="Z47" i="2"/>
  <c r="AA47" i="2"/>
  <c r="AB47" i="2"/>
  <c r="AC47" i="2"/>
  <c r="AD47" i="2"/>
  <c r="AI47" i="2" s="1"/>
  <c r="AE47" i="2"/>
  <c r="AF47" i="2"/>
  <c r="AG47" i="2"/>
  <c r="AH47" i="2"/>
  <c r="Q48" i="2"/>
  <c r="W48" i="2" s="1"/>
  <c r="R48" i="2"/>
  <c r="S48" i="2"/>
  <c r="T48" i="2"/>
  <c r="U48" i="2"/>
  <c r="V48" i="2"/>
  <c r="X48" i="2"/>
  <c r="AC48" i="2" s="1"/>
  <c r="Y48" i="2"/>
  <c r="Z48" i="2"/>
  <c r="AA48" i="2"/>
  <c r="AB48" i="2"/>
  <c r="AD48" i="2"/>
  <c r="AE48" i="2"/>
  <c r="AI48" i="2" s="1"/>
  <c r="AF48" i="2"/>
  <c r="AG48" i="2"/>
  <c r="AH48" i="2"/>
  <c r="Q49" i="2"/>
  <c r="W49" i="2" s="1"/>
  <c r="R49" i="2"/>
  <c r="S49" i="2"/>
  <c r="T49" i="2"/>
  <c r="U49" i="2"/>
  <c r="V49" i="2"/>
  <c r="X49" i="2"/>
  <c r="Y49" i="2"/>
  <c r="Z49" i="2"/>
  <c r="AA49" i="2"/>
  <c r="AC49" i="2" s="1"/>
  <c r="AB49" i="2"/>
  <c r="AD49" i="2"/>
  <c r="AI49" i="2" s="1"/>
  <c r="AE49" i="2"/>
  <c r="AF49" i="2"/>
  <c r="AG49" i="2"/>
  <c r="AH49" i="2"/>
  <c r="Q50" i="2"/>
  <c r="R50" i="2"/>
  <c r="S50" i="2"/>
  <c r="T50" i="2"/>
  <c r="W50" i="2" s="1"/>
  <c r="U50" i="2"/>
  <c r="V50" i="2"/>
  <c r="X50" i="2"/>
  <c r="AC50" i="2" s="1"/>
  <c r="Y50" i="2"/>
  <c r="Z50" i="2"/>
  <c r="AA50" i="2"/>
  <c r="AB50" i="2"/>
  <c r="AD50" i="2"/>
  <c r="AE50" i="2"/>
  <c r="AF50" i="2"/>
  <c r="AI50" i="2" s="1"/>
  <c r="AG50" i="2"/>
  <c r="AH50" i="2"/>
  <c r="Q51" i="2"/>
  <c r="W51" i="2" s="1"/>
  <c r="R51" i="2"/>
  <c r="S51" i="2"/>
  <c r="T51" i="2"/>
  <c r="U51" i="2"/>
  <c r="V51" i="2"/>
  <c r="X51" i="2"/>
  <c r="Y51" i="2"/>
  <c r="AC51" i="2" s="1"/>
  <c r="Z51" i="2"/>
  <c r="AA51" i="2"/>
  <c r="AB51" i="2"/>
  <c r="AD51" i="2"/>
  <c r="AI51" i="2" s="1"/>
  <c r="AE51" i="2"/>
  <c r="AF51" i="2"/>
  <c r="AG51" i="2"/>
  <c r="AH51" i="2"/>
  <c r="Q52" i="2"/>
  <c r="R52" i="2"/>
  <c r="W52" i="2" s="1"/>
  <c r="S52" i="2"/>
  <c r="T52" i="2"/>
  <c r="U52" i="2"/>
  <c r="V52" i="2"/>
  <c r="X52" i="2"/>
  <c r="AC52" i="2" s="1"/>
  <c r="Y52" i="2"/>
  <c r="Z52" i="2"/>
  <c r="AA52" i="2"/>
  <c r="AB52" i="2"/>
  <c r="AD52" i="2"/>
  <c r="AI52" i="2" s="1"/>
  <c r="AE52" i="2"/>
  <c r="AF52" i="2"/>
  <c r="AG52" i="2"/>
  <c r="AH52" i="2"/>
  <c r="Q53" i="2"/>
  <c r="R53" i="2"/>
  <c r="S53" i="2"/>
  <c r="T53" i="2"/>
  <c r="U53" i="2"/>
  <c r="V53" i="2"/>
  <c r="W53" i="2"/>
  <c r="X53" i="2"/>
  <c r="AC53" i="2" s="1"/>
  <c r="Y53" i="2"/>
  <c r="Z53" i="2"/>
  <c r="AA53" i="2"/>
  <c r="AB53" i="2"/>
  <c r="AD53" i="2"/>
  <c r="AE53" i="2"/>
  <c r="AF53" i="2"/>
  <c r="AG53" i="2"/>
  <c r="AH53" i="2"/>
  <c r="AI53" i="2"/>
  <c r="Q54" i="2"/>
  <c r="R54" i="2"/>
  <c r="W54" i="2" s="1"/>
  <c r="S54" i="2"/>
  <c r="T54" i="2"/>
  <c r="U54" i="2"/>
  <c r="V54" i="2"/>
  <c r="X54" i="2"/>
  <c r="Y54" i="2"/>
  <c r="AC54" i="2" s="1"/>
  <c r="Z54" i="2"/>
  <c r="AA54" i="2"/>
  <c r="AB54" i="2"/>
  <c r="AD54" i="2"/>
  <c r="AI54" i="2" s="1"/>
  <c r="AE54" i="2"/>
  <c r="AF54" i="2"/>
  <c r="AG54" i="2"/>
  <c r="AH54" i="2"/>
  <c r="Q55" i="2"/>
  <c r="R55" i="2"/>
  <c r="W55" i="2" s="1"/>
  <c r="S55" i="2"/>
  <c r="T55" i="2"/>
  <c r="U55" i="2"/>
  <c r="V55" i="2"/>
  <c r="X55" i="2"/>
  <c r="AC55" i="2" s="1"/>
  <c r="Y55" i="2"/>
  <c r="Z55" i="2"/>
  <c r="AA55" i="2"/>
  <c r="AB55" i="2"/>
  <c r="AD55" i="2"/>
  <c r="AE55" i="2"/>
  <c r="AF55" i="2"/>
  <c r="AG55" i="2"/>
  <c r="AI55" i="2" s="1"/>
  <c r="AH55" i="2"/>
  <c r="A6" i="3"/>
  <c r="B6" i="3"/>
  <c r="A7" i="3"/>
  <c r="B7" i="3"/>
  <c r="A8" i="3"/>
  <c r="B8" i="3"/>
  <c r="A9" i="3"/>
  <c r="B9" i="3"/>
  <c r="A10" i="3"/>
  <c r="B10" i="3"/>
  <c r="A11" i="3"/>
  <c r="B11" i="3"/>
  <c r="A12" i="3"/>
  <c r="B12" i="3"/>
  <c r="A13" i="3"/>
  <c r="B13" i="3"/>
  <c r="A14" i="3"/>
  <c r="B14" i="3"/>
  <c r="A15" i="3"/>
  <c r="B15" i="3"/>
  <c r="A16" i="3"/>
  <c r="B16" i="3"/>
  <c r="A17" i="3"/>
  <c r="B17" i="3"/>
  <c r="A18" i="3"/>
  <c r="B18" i="3"/>
  <c r="A19" i="3"/>
  <c r="B19" i="3"/>
  <c r="A20" i="3"/>
  <c r="B20" i="3"/>
  <c r="A21" i="3"/>
  <c r="B21" i="3"/>
  <c r="A22" i="3"/>
  <c r="B22" i="3"/>
  <c r="A23" i="3"/>
  <c r="B23" i="3"/>
  <c r="A24" i="3"/>
  <c r="B24" i="3"/>
  <c r="A25" i="3"/>
  <c r="B25" i="3"/>
  <c r="A26" i="3"/>
  <c r="B26" i="3"/>
  <c r="A27" i="3"/>
  <c r="B27" i="3"/>
  <c r="A28" i="3"/>
  <c r="B28" i="3"/>
  <c r="A29" i="3"/>
  <c r="B29" i="3"/>
  <c r="A30" i="3"/>
  <c r="B30" i="3"/>
  <c r="A31" i="3"/>
  <c r="B31" i="3"/>
  <c r="A32" i="3"/>
  <c r="B32" i="3"/>
  <c r="A33" i="3"/>
  <c r="B33" i="3"/>
  <c r="A34" i="3"/>
  <c r="B34" i="3"/>
  <c r="A35" i="3"/>
  <c r="B35" i="3"/>
  <c r="A36" i="3"/>
  <c r="B36" i="3"/>
  <c r="A37" i="3"/>
  <c r="B37" i="3"/>
  <c r="A38" i="3"/>
  <c r="B38" i="3"/>
  <c r="A39" i="3"/>
  <c r="B39" i="3"/>
  <c r="A40" i="3"/>
  <c r="B40" i="3"/>
  <c r="A41" i="3"/>
  <c r="B41" i="3"/>
  <c r="A42" i="3"/>
  <c r="B42" i="3"/>
  <c r="A43" i="3"/>
  <c r="B43" i="3"/>
  <c r="A44" i="3"/>
  <c r="B44" i="3"/>
  <c r="A45" i="3"/>
  <c r="B45" i="3"/>
  <c r="A46" i="3"/>
  <c r="B46" i="3"/>
  <c r="A47" i="3"/>
  <c r="B47" i="3"/>
  <c r="A48" i="3"/>
  <c r="B48" i="3"/>
  <c r="A49" i="3"/>
  <c r="B49" i="3"/>
  <c r="A50" i="3"/>
  <c r="B50" i="3"/>
  <c r="A51" i="3"/>
  <c r="B51" i="3"/>
  <c r="A52" i="3"/>
  <c r="B52" i="3"/>
  <c r="A53" i="3"/>
  <c r="B53" i="3"/>
  <c r="A54" i="3"/>
  <c r="B54" i="3"/>
  <c r="AI6" i="2" l="1"/>
  <c r="B5" i="3"/>
  <c r="A5" i="3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5" i="2"/>
  <c r="B54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" i="2"/>
  <c r="K6" i="3" l="1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" i="3"/>
  <c r="H55" i="3" l="1"/>
  <c r="B8" i="5" s="1"/>
  <c r="F55" i="3"/>
  <c r="A8" i="5" s="1"/>
  <c r="C60" i="3"/>
  <c r="C59" i="3"/>
  <c r="C58" i="3"/>
  <c r="C57" i="3"/>
  <c r="C56" i="3"/>
  <c r="L55" i="3"/>
  <c r="J55" i="3" s="1"/>
  <c r="C8" i="5" s="1"/>
  <c r="D56" i="3" l="1"/>
  <c r="E8" i="5"/>
  <c r="D57" i="3"/>
  <c r="F8" i="5"/>
  <c r="F9" i="5" s="1"/>
  <c r="D58" i="3"/>
  <c r="G8" i="5"/>
  <c r="G9" i="5" s="1"/>
  <c r="D59" i="3"/>
  <c r="H8" i="5"/>
  <c r="H9" i="5" s="1"/>
  <c r="D60" i="3"/>
  <c r="I8" i="5"/>
  <c r="I9" i="5" s="1"/>
  <c r="AH5" i="2"/>
  <c r="AG5" i="2"/>
  <c r="AF5" i="2"/>
  <c r="AE5" i="2"/>
  <c r="AD5" i="2"/>
  <c r="Q5" i="2"/>
  <c r="R5" i="2"/>
  <c r="S5" i="2"/>
  <c r="T5" i="2"/>
  <c r="U5" i="2"/>
  <c r="V5" i="2"/>
  <c r="X5" i="2"/>
  <c r="Y5" i="2"/>
  <c r="Z5" i="2"/>
  <c r="AA5" i="2"/>
  <c r="AB5" i="2"/>
  <c r="EA6" i="1"/>
  <c r="EB6" i="1"/>
  <c r="EC6" i="1"/>
  <c r="ED6" i="1"/>
  <c r="EE6" i="1"/>
  <c r="EF6" i="1"/>
  <c r="EG6" i="1"/>
  <c r="EH6" i="1"/>
  <c r="EI6" i="1"/>
  <c r="EJ6" i="1"/>
  <c r="EK6" i="1"/>
  <c r="EA7" i="1"/>
  <c r="EB7" i="1"/>
  <c r="EC7" i="1"/>
  <c r="ED7" i="1"/>
  <c r="EE7" i="1"/>
  <c r="EF7" i="1"/>
  <c r="EG7" i="1"/>
  <c r="EH7" i="1"/>
  <c r="EI7" i="1"/>
  <c r="EJ7" i="1"/>
  <c r="EK7" i="1"/>
  <c r="EA8" i="1"/>
  <c r="EB8" i="1"/>
  <c r="EC8" i="1"/>
  <c r="ED8" i="1"/>
  <c r="EE8" i="1"/>
  <c r="EF8" i="1"/>
  <c r="EG8" i="1"/>
  <c r="EH8" i="1"/>
  <c r="EI8" i="1"/>
  <c r="EJ8" i="1"/>
  <c r="EK8" i="1"/>
  <c r="EA9" i="1"/>
  <c r="EB9" i="1"/>
  <c r="EC9" i="1"/>
  <c r="ED9" i="1"/>
  <c r="EE9" i="1"/>
  <c r="EF9" i="1"/>
  <c r="EG9" i="1"/>
  <c r="EH9" i="1"/>
  <c r="EI9" i="1"/>
  <c r="EJ9" i="1"/>
  <c r="EK9" i="1"/>
  <c r="EA10" i="1"/>
  <c r="EB10" i="1"/>
  <c r="EC10" i="1"/>
  <c r="ED10" i="1"/>
  <c r="EE10" i="1"/>
  <c r="EF10" i="1"/>
  <c r="EG10" i="1"/>
  <c r="EH10" i="1"/>
  <c r="EI10" i="1"/>
  <c r="EJ10" i="1"/>
  <c r="EK10" i="1"/>
  <c r="EA11" i="1"/>
  <c r="EB11" i="1"/>
  <c r="EC11" i="1"/>
  <c r="ED11" i="1"/>
  <c r="EE11" i="1"/>
  <c r="EF11" i="1"/>
  <c r="EG11" i="1"/>
  <c r="EH11" i="1"/>
  <c r="EI11" i="1"/>
  <c r="EJ11" i="1"/>
  <c r="EK11" i="1"/>
  <c r="EA12" i="1"/>
  <c r="EB12" i="1"/>
  <c r="EC12" i="1"/>
  <c r="ED12" i="1"/>
  <c r="EE12" i="1"/>
  <c r="EF12" i="1"/>
  <c r="EG12" i="1"/>
  <c r="EH12" i="1"/>
  <c r="EI12" i="1"/>
  <c r="EJ12" i="1"/>
  <c r="EK12" i="1"/>
  <c r="EA13" i="1"/>
  <c r="EB13" i="1"/>
  <c r="EC13" i="1"/>
  <c r="ED13" i="1"/>
  <c r="EE13" i="1"/>
  <c r="EF13" i="1"/>
  <c r="EG13" i="1"/>
  <c r="EH13" i="1"/>
  <c r="EI13" i="1"/>
  <c r="EJ13" i="1"/>
  <c r="EK13" i="1"/>
  <c r="EA14" i="1"/>
  <c r="EB14" i="1"/>
  <c r="EC14" i="1"/>
  <c r="ED14" i="1"/>
  <c r="EE14" i="1"/>
  <c r="EF14" i="1"/>
  <c r="EG14" i="1"/>
  <c r="EH14" i="1"/>
  <c r="EI14" i="1"/>
  <c r="EJ14" i="1"/>
  <c r="EK14" i="1"/>
  <c r="EA15" i="1"/>
  <c r="EB15" i="1"/>
  <c r="EC15" i="1"/>
  <c r="ED15" i="1"/>
  <c r="EE15" i="1"/>
  <c r="EF15" i="1"/>
  <c r="EG15" i="1"/>
  <c r="EH15" i="1"/>
  <c r="EI15" i="1"/>
  <c r="EJ15" i="1"/>
  <c r="EK15" i="1"/>
  <c r="EA16" i="1"/>
  <c r="EB16" i="1"/>
  <c r="EC16" i="1"/>
  <c r="ED16" i="1"/>
  <c r="EE16" i="1"/>
  <c r="EF16" i="1"/>
  <c r="EG16" i="1"/>
  <c r="EH16" i="1"/>
  <c r="EI16" i="1"/>
  <c r="EJ16" i="1"/>
  <c r="EK16" i="1"/>
  <c r="EA17" i="1"/>
  <c r="EB17" i="1"/>
  <c r="EC17" i="1"/>
  <c r="ED17" i="1"/>
  <c r="EE17" i="1"/>
  <c r="EF17" i="1"/>
  <c r="EG17" i="1"/>
  <c r="EH17" i="1"/>
  <c r="EI17" i="1"/>
  <c r="EJ17" i="1"/>
  <c r="EK17" i="1"/>
  <c r="EA18" i="1"/>
  <c r="EB18" i="1"/>
  <c r="EC18" i="1"/>
  <c r="ED18" i="1"/>
  <c r="EE18" i="1"/>
  <c r="EF18" i="1"/>
  <c r="EG18" i="1"/>
  <c r="EH18" i="1"/>
  <c r="EI18" i="1"/>
  <c r="EJ18" i="1"/>
  <c r="EK18" i="1"/>
  <c r="EA19" i="1"/>
  <c r="EB19" i="1"/>
  <c r="EC19" i="1"/>
  <c r="ED19" i="1"/>
  <c r="EE19" i="1"/>
  <c r="EF19" i="1"/>
  <c r="EG19" i="1"/>
  <c r="EH19" i="1"/>
  <c r="EI19" i="1"/>
  <c r="EJ19" i="1"/>
  <c r="EK19" i="1"/>
  <c r="EA20" i="1"/>
  <c r="EB20" i="1"/>
  <c r="EC20" i="1"/>
  <c r="ED20" i="1"/>
  <c r="EE20" i="1"/>
  <c r="EF20" i="1"/>
  <c r="EG20" i="1"/>
  <c r="EH20" i="1"/>
  <c r="EI20" i="1"/>
  <c r="EJ20" i="1"/>
  <c r="EK20" i="1"/>
  <c r="EA21" i="1"/>
  <c r="EB21" i="1"/>
  <c r="EC21" i="1"/>
  <c r="ED21" i="1"/>
  <c r="EE21" i="1"/>
  <c r="EF21" i="1"/>
  <c r="EG21" i="1"/>
  <c r="EH21" i="1"/>
  <c r="EI21" i="1"/>
  <c r="EJ21" i="1"/>
  <c r="EK21" i="1"/>
  <c r="EA22" i="1"/>
  <c r="EB22" i="1"/>
  <c r="EC22" i="1"/>
  <c r="ED22" i="1"/>
  <c r="EE22" i="1"/>
  <c r="EF22" i="1"/>
  <c r="EG22" i="1"/>
  <c r="EH22" i="1"/>
  <c r="EI22" i="1"/>
  <c r="EJ22" i="1"/>
  <c r="EK22" i="1"/>
  <c r="EA23" i="1"/>
  <c r="EB23" i="1"/>
  <c r="EC23" i="1"/>
  <c r="ED23" i="1"/>
  <c r="EE23" i="1"/>
  <c r="EF23" i="1"/>
  <c r="EG23" i="1"/>
  <c r="EH23" i="1"/>
  <c r="EI23" i="1"/>
  <c r="EJ23" i="1"/>
  <c r="EK23" i="1"/>
  <c r="EA24" i="1"/>
  <c r="EB24" i="1"/>
  <c r="EC24" i="1"/>
  <c r="ED24" i="1"/>
  <c r="EE24" i="1"/>
  <c r="EF24" i="1"/>
  <c r="EG24" i="1"/>
  <c r="EH24" i="1"/>
  <c r="EI24" i="1"/>
  <c r="EJ24" i="1"/>
  <c r="EK24" i="1"/>
  <c r="EA25" i="1"/>
  <c r="EB25" i="1"/>
  <c r="EC25" i="1"/>
  <c r="ED25" i="1"/>
  <c r="EE25" i="1"/>
  <c r="EF25" i="1"/>
  <c r="EG25" i="1"/>
  <c r="EH25" i="1"/>
  <c r="EI25" i="1"/>
  <c r="EJ25" i="1"/>
  <c r="EK25" i="1"/>
  <c r="EA26" i="1"/>
  <c r="EB26" i="1"/>
  <c r="EC26" i="1"/>
  <c r="ED26" i="1"/>
  <c r="EE26" i="1"/>
  <c r="EF26" i="1"/>
  <c r="EG26" i="1"/>
  <c r="EH26" i="1"/>
  <c r="EI26" i="1"/>
  <c r="EJ26" i="1"/>
  <c r="EK26" i="1"/>
  <c r="EA27" i="1"/>
  <c r="EB27" i="1"/>
  <c r="EC27" i="1"/>
  <c r="ED27" i="1"/>
  <c r="EE27" i="1"/>
  <c r="EF27" i="1"/>
  <c r="EG27" i="1"/>
  <c r="EH27" i="1"/>
  <c r="EI27" i="1"/>
  <c r="EJ27" i="1"/>
  <c r="EK27" i="1"/>
  <c r="EA28" i="1"/>
  <c r="EB28" i="1"/>
  <c r="EC28" i="1"/>
  <c r="ED28" i="1"/>
  <c r="EE28" i="1"/>
  <c r="EF28" i="1"/>
  <c r="EG28" i="1"/>
  <c r="EH28" i="1"/>
  <c r="EI28" i="1"/>
  <c r="EJ28" i="1"/>
  <c r="EK28" i="1"/>
  <c r="EA29" i="1"/>
  <c r="EB29" i="1"/>
  <c r="EC29" i="1"/>
  <c r="ED29" i="1"/>
  <c r="EE29" i="1"/>
  <c r="EF29" i="1"/>
  <c r="EG29" i="1"/>
  <c r="EH29" i="1"/>
  <c r="EI29" i="1"/>
  <c r="EJ29" i="1"/>
  <c r="EK29" i="1"/>
  <c r="EA30" i="1"/>
  <c r="EB30" i="1"/>
  <c r="EC30" i="1"/>
  <c r="ED30" i="1"/>
  <c r="EE30" i="1"/>
  <c r="EF30" i="1"/>
  <c r="EG30" i="1"/>
  <c r="EH30" i="1"/>
  <c r="EI30" i="1"/>
  <c r="EJ30" i="1"/>
  <c r="EK30" i="1"/>
  <c r="EA31" i="1"/>
  <c r="EB31" i="1"/>
  <c r="EC31" i="1"/>
  <c r="ED31" i="1"/>
  <c r="EE31" i="1"/>
  <c r="EF31" i="1"/>
  <c r="EG31" i="1"/>
  <c r="EH31" i="1"/>
  <c r="EI31" i="1"/>
  <c r="EJ31" i="1"/>
  <c r="EK31" i="1"/>
  <c r="EA32" i="1"/>
  <c r="EB32" i="1"/>
  <c r="EC32" i="1"/>
  <c r="ED32" i="1"/>
  <c r="EE32" i="1"/>
  <c r="EF32" i="1"/>
  <c r="EG32" i="1"/>
  <c r="EH32" i="1"/>
  <c r="EI32" i="1"/>
  <c r="EJ32" i="1"/>
  <c r="EK32" i="1"/>
  <c r="EA33" i="1"/>
  <c r="EB33" i="1"/>
  <c r="EC33" i="1"/>
  <c r="ED33" i="1"/>
  <c r="EE33" i="1"/>
  <c r="EF33" i="1"/>
  <c r="EG33" i="1"/>
  <c r="EH33" i="1"/>
  <c r="EI33" i="1"/>
  <c r="EJ33" i="1"/>
  <c r="EK33" i="1"/>
  <c r="EA34" i="1"/>
  <c r="EB34" i="1"/>
  <c r="EC34" i="1"/>
  <c r="ED34" i="1"/>
  <c r="EE34" i="1"/>
  <c r="EF34" i="1"/>
  <c r="EG34" i="1"/>
  <c r="EH34" i="1"/>
  <c r="EI34" i="1"/>
  <c r="EJ34" i="1"/>
  <c r="EK34" i="1"/>
  <c r="EA35" i="1"/>
  <c r="EB35" i="1"/>
  <c r="EC35" i="1"/>
  <c r="ED35" i="1"/>
  <c r="EE35" i="1"/>
  <c r="EF35" i="1"/>
  <c r="EG35" i="1"/>
  <c r="EH35" i="1"/>
  <c r="EI35" i="1"/>
  <c r="EJ35" i="1"/>
  <c r="EK35" i="1"/>
  <c r="EA36" i="1"/>
  <c r="EB36" i="1"/>
  <c r="EC36" i="1"/>
  <c r="ED36" i="1"/>
  <c r="EE36" i="1"/>
  <c r="EF36" i="1"/>
  <c r="EG36" i="1"/>
  <c r="EH36" i="1"/>
  <c r="EI36" i="1"/>
  <c r="EJ36" i="1"/>
  <c r="EK36" i="1"/>
  <c r="EA37" i="1"/>
  <c r="EB37" i="1"/>
  <c r="EC37" i="1"/>
  <c r="ED37" i="1"/>
  <c r="EE37" i="1"/>
  <c r="EF37" i="1"/>
  <c r="EG37" i="1"/>
  <c r="EH37" i="1"/>
  <c r="EI37" i="1"/>
  <c r="EJ37" i="1"/>
  <c r="EK37" i="1"/>
  <c r="EA38" i="1"/>
  <c r="EB38" i="1"/>
  <c r="EC38" i="1"/>
  <c r="ED38" i="1"/>
  <c r="EE38" i="1"/>
  <c r="EF38" i="1"/>
  <c r="EG38" i="1"/>
  <c r="EH38" i="1"/>
  <c r="EI38" i="1"/>
  <c r="EJ38" i="1"/>
  <c r="EK38" i="1"/>
  <c r="EA39" i="1"/>
  <c r="EB39" i="1"/>
  <c r="EC39" i="1"/>
  <c r="ED39" i="1"/>
  <c r="EE39" i="1"/>
  <c r="EF39" i="1"/>
  <c r="EG39" i="1"/>
  <c r="EH39" i="1"/>
  <c r="EI39" i="1"/>
  <c r="EJ39" i="1"/>
  <c r="EK39" i="1"/>
  <c r="EA40" i="1"/>
  <c r="EB40" i="1"/>
  <c r="EC40" i="1"/>
  <c r="ED40" i="1"/>
  <c r="EE40" i="1"/>
  <c r="EF40" i="1"/>
  <c r="EG40" i="1"/>
  <c r="EH40" i="1"/>
  <c r="EI40" i="1"/>
  <c r="EJ40" i="1"/>
  <c r="EK40" i="1"/>
  <c r="EA41" i="1"/>
  <c r="EB41" i="1"/>
  <c r="EC41" i="1"/>
  <c r="ED41" i="1"/>
  <c r="EE41" i="1"/>
  <c r="EF41" i="1"/>
  <c r="EG41" i="1"/>
  <c r="EH41" i="1"/>
  <c r="EI41" i="1"/>
  <c r="EJ41" i="1"/>
  <c r="EK41" i="1"/>
  <c r="EA42" i="1"/>
  <c r="EB42" i="1"/>
  <c r="EC42" i="1"/>
  <c r="ED42" i="1"/>
  <c r="EE42" i="1"/>
  <c r="EF42" i="1"/>
  <c r="EG42" i="1"/>
  <c r="EH42" i="1"/>
  <c r="EI42" i="1"/>
  <c r="EJ42" i="1"/>
  <c r="EK42" i="1"/>
  <c r="EA43" i="1"/>
  <c r="EB43" i="1"/>
  <c r="EC43" i="1"/>
  <c r="ED43" i="1"/>
  <c r="EE43" i="1"/>
  <c r="EF43" i="1"/>
  <c r="EG43" i="1"/>
  <c r="EH43" i="1"/>
  <c r="EI43" i="1"/>
  <c r="EJ43" i="1"/>
  <c r="EK43" i="1"/>
  <c r="EA44" i="1"/>
  <c r="EB44" i="1"/>
  <c r="EC44" i="1"/>
  <c r="ED44" i="1"/>
  <c r="EE44" i="1"/>
  <c r="EF44" i="1"/>
  <c r="EG44" i="1"/>
  <c r="EH44" i="1"/>
  <c r="EI44" i="1"/>
  <c r="EJ44" i="1"/>
  <c r="EK44" i="1"/>
  <c r="EA45" i="1"/>
  <c r="EB45" i="1"/>
  <c r="EC45" i="1"/>
  <c r="ED45" i="1"/>
  <c r="EE45" i="1"/>
  <c r="EF45" i="1"/>
  <c r="EG45" i="1"/>
  <c r="EH45" i="1"/>
  <c r="EI45" i="1"/>
  <c r="EJ45" i="1"/>
  <c r="EK45" i="1"/>
  <c r="EA46" i="1"/>
  <c r="EB46" i="1"/>
  <c r="EC46" i="1"/>
  <c r="ED46" i="1"/>
  <c r="EE46" i="1"/>
  <c r="EF46" i="1"/>
  <c r="EG46" i="1"/>
  <c r="EH46" i="1"/>
  <c r="EI46" i="1"/>
  <c r="EJ46" i="1"/>
  <c r="EK46" i="1"/>
  <c r="EA47" i="1"/>
  <c r="EB47" i="1"/>
  <c r="EC47" i="1"/>
  <c r="ED47" i="1"/>
  <c r="EE47" i="1"/>
  <c r="EF47" i="1"/>
  <c r="EG47" i="1"/>
  <c r="EH47" i="1"/>
  <c r="EI47" i="1"/>
  <c r="EJ47" i="1"/>
  <c r="EK47" i="1"/>
  <c r="EA48" i="1"/>
  <c r="EB48" i="1"/>
  <c r="EC48" i="1"/>
  <c r="ED48" i="1"/>
  <c r="EE48" i="1"/>
  <c r="EF48" i="1"/>
  <c r="EG48" i="1"/>
  <c r="EH48" i="1"/>
  <c r="EI48" i="1"/>
  <c r="EJ48" i="1"/>
  <c r="EK48" i="1"/>
  <c r="EA49" i="1"/>
  <c r="EB49" i="1"/>
  <c r="EC49" i="1"/>
  <c r="ED49" i="1"/>
  <c r="EE49" i="1"/>
  <c r="EF49" i="1"/>
  <c r="EG49" i="1"/>
  <c r="EH49" i="1"/>
  <c r="EI49" i="1"/>
  <c r="EJ49" i="1"/>
  <c r="EK49" i="1"/>
  <c r="EA50" i="1"/>
  <c r="EB50" i="1"/>
  <c r="EC50" i="1"/>
  <c r="ED50" i="1"/>
  <c r="EE50" i="1"/>
  <c r="EF50" i="1"/>
  <c r="EG50" i="1"/>
  <c r="EH50" i="1"/>
  <c r="EI50" i="1"/>
  <c r="EJ50" i="1"/>
  <c r="EK50" i="1"/>
  <c r="EA51" i="1"/>
  <c r="EB51" i="1"/>
  <c r="EC51" i="1"/>
  <c r="ED51" i="1"/>
  <c r="EE51" i="1"/>
  <c r="EF51" i="1"/>
  <c r="EG51" i="1"/>
  <c r="EH51" i="1"/>
  <c r="EI51" i="1"/>
  <c r="EJ51" i="1"/>
  <c r="EK51" i="1"/>
  <c r="EA52" i="1"/>
  <c r="EB52" i="1"/>
  <c r="EC52" i="1"/>
  <c r="ED52" i="1"/>
  <c r="EE52" i="1"/>
  <c r="EF52" i="1"/>
  <c r="EG52" i="1"/>
  <c r="EH52" i="1"/>
  <c r="EI52" i="1"/>
  <c r="EJ52" i="1"/>
  <c r="EK52" i="1"/>
  <c r="EA53" i="1"/>
  <c r="EB53" i="1"/>
  <c r="EC53" i="1"/>
  <c r="ED53" i="1"/>
  <c r="EE53" i="1"/>
  <c r="EF53" i="1"/>
  <c r="EG53" i="1"/>
  <c r="EH53" i="1"/>
  <c r="EI53" i="1"/>
  <c r="EJ53" i="1"/>
  <c r="EK53" i="1"/>
  <c r="EA54" i="1"/>
  <c r="EB54" i="1"/>
  <c r="EC54" i="1"/>
  <c r="ED54" i="1"/>
  <c r="EE54" i="1"/>
  <c r="EF54" i="1"/>
  <c r="EG54" i="1"/>
  <c r="EH54" i="1"/>
  <c r="EI54" i="1"/>
  <c r="EJ54" i="1"/>
  <c r="EK54" i="1"/>
  <c r="EK5" i="1"/>
  <c r="EJ5" i="1"/>
  <c r="EI5" i="1"/>
  <c r="EH5" i="1"/>
  <c r="EG5" i="1"/>
  <c r="EF5" i="1"/>
  <c r="EE5" i="1"/>
  <c r="ED5" i="1"/>
  <c r="EC5" i="1"/>
  <c r="EB5" i="1"/>
  <c r="EA5" i="1"/>
  <c r="EL47" i="1" l="1"/>
  <c r="C47" i="3" s="1"/>
  <c r="E47" i="3" s="1"/>
  <c r="EL35" i="1"/>
  <c r="C35" i="3" s="1"/>
  <c r="E35" i="3" s="1"/>
  <c r="EL23" i="1"/>
  <c r="C23" i="3" s="1"/>
  <c r="E23" i="3" s="1"/>
  <c r="EL11" i="1"/>
  <c r="C11" i="3" s="1"/>
  <c r="E11" i="3" s="1"/>
  <c r="EL49" i="1"/>
  <c r="C49" i="3" s="1"/>
  <c r="E49" i="3" s="1"/>
  <c r="EL37" i="1"/>
  <c r="C37" i="3" s="1"/>
  <c r="E37" i="3" s="1"/>
  <c r="EL25" i="1"/>
  <c r="C25" i="3" s="1"/>
  <c r="E25" i="3" s="1"/>
  <c r="EL13" i="1"/>
  <c r="C13" i="3" s="1"/>
  <c r="E13" i="3" s="1"/>
  <c r="EL42" i="1"/>
  <c r="C42" i="3" s="1"/>
  <c r="E42" i="3" s="1"/>
  <c r="EL50" i="1"/>
  <c r="C50" i="3" s="1"/>
  <c r="E50" i="3" s="1"/>
  <c r="EL38" i="1"/>
  <c r="C38" i="3" s="1"/>
  <c r="E38" i="3" s="1"/>
  <c r="EL26" i="1"/>
  <c r="C26" i="3" s="1"/>
  <c r="E26" i="3" s="1"/>
  <c r="EL14" i="1"/>
  <c r="C14" i="3" s="1"/>
  <c r="E14" i="3" s="1"/>
  <c r="EL51" i="1"/>
  <c r="C51" i="3" s="1"/>
  <c r="E51" i="3" s="1"/>
  <c r="EL39" i="1"/>
  <c r="C39" i="3" s="1"/>
  <c r="E39" i="3" s="1"/>
  <c r="EL27" i="1"/>
  <c r="C27" i="3" s="1"/>
  <c r="E27" i="3" s="1"/>
  <c r="EL15" i="1"/>
  <c r="C15" i="3" s="1"/>
  <c r="E15" i="3" s="1"/>
  <c r="AJ40" i="2"/>
  <c r="H40" i="3" s="1"/>
  <c r="F40" i="3" s="1"/>
  <c r="AJ16" i="2"/>
  <c r="H16" i="3" s="1"/>
  <c r="F16" i="3" s="1"/>
  <c r="EL52" i="1"/>
  <c r="C52" i="3" s="1"/>
  <c r="E52" i="3" s="1"/>
  <c r="EL40" i="1"/>
  <c r="C40" i="3" s="1"/>
  <c r="E40" i="3" s="1"/>
  <c r="EL28" i="1"/>
  <c r="C28" i="3" s="1"/>
  <c r="E28" i="3" s="1"/>
  <c r="EL16" i="1"/>
  <c r="C16" i="3" s="1"/>
  <c r="E16" i="3" s="1"/>
  <c r="EL53" i="1"/>
  <c r="C53" i="3" s="1"/>
  <c r="E53" i="3" s="1"/>
  <c r="EL41" i="1"/>
  <c r="C41" i="3" s="1"/>
  <c r="E41" i="3" s="1"/>
  <c r="EL29" i="1"/>
  <c r="C29" i="3" s="1"/>
  <c r="E29" i="3" s="1"/>
  <c r="EL17" i="1"/>
  <c r="C17" i="3" s="1"/>
  <c r="E17" i="3" s="1"/>
  <c r="EL30" i="1"/>
  <c r="C30" i="3" s="1"/>
  <c r="E30" i="3" s="1"/>
  <c r="EL18" i="1"/>
  <c r="C18" i="3" s="1"/>
  <c r="E18" i="3" s="1"/>
  <c r="EL43" i="1"/>
  <c r="C43" i="3" s="1"/>
  <c r="E43" i="3" s="1"/>
  <c r="EL31" i="1"/>
  <c r="C31" i="3" s="1"/>
  <c r="E31" i="3" s="1"/>
  <c r="EL19" i="1"/>
  <c r="C19" i="3" s="1"/>
  <c r="E19" i="3" s="1"/>
  <c r="EL7" i="1"/>
  <c r="C7" i="3" s="1"/>
  <c r="E7" i="3" s="1"/>
  <c r="AJ20" i="2"/>
  <c r="H20" i="3" s="1"/>
  <c r="F20" i="3" s="1"/>
  <c r="EL44" i="1"/>
  <c r="C44" i="3" s="1"/>
  <c r="E44" i="3" s="1"/>
  <c r="EL32" i="1"/>
  <c r="C32" i="3" s="1"/>
  <c r="E32" i="3" s="1"/>
  <c r="EL20" i="1"/>
  <c r="C20" i="3" s="1"/>
  <c r="E20" i="3" s="1"/>
  <c r="EL8" i="1"/>
  <c r="C8" i="3" s="1"/>
  <c r="E8" i="3" s="1"/>
  <c r="EL54" i="1"/>
  <c r="C54" i="3" s="1"/>
  <c r="E54" i="3" s="1"/>
  <c r="EL45" i="1"/>
  <c r="C45" i="3" s="1"/>
  <c r="E45" i="3" s="1"/>
  <c r="EL33" i="1"/>
  <c r="C33" i="3" s="1"/>
  <c r="E33" i="3" s="1"/>
  <c r="EL21" i="1"/>
  <c r="C21" i="3" s="1"/>
  <c r="E21" i="3" s="1"/>
  <c r="EL9" i="1"/>
  <c r="C9" i="3" s="1"/>
  <c r="E9" i="3" s="1"/>
  <c r="EL46" i="1"/>
  <c r="C46" i="3" s="1"/>
  <c r="E46" i="3" s="1"/>
  <c r="EL34" i="1"/>
  <c r="C34" i="3" s="1"/>
  <c r="E34" i="3" s="1"/>
  <c r="EL22" i="1"/>
  <c r="C22" i="3" s="1"/>
  <c r="E22" i="3" s="1"/>
  <c r="EL10" i="1"/>
  <c r="C10" i="3" s="1"/>
  <c r="E10" i="3" s="1"/>
  <c r="E9" i="5"/>
  <c r="D8" i="5"/>
  <c r="EL48" i="1"/>
  <c r="C48" i="3" s="1"/>
  <c r="E48" i="3" s="1"/>
  <c r="EL36" i="1"/>
  <c r="C36" i="3" s="1"/>
  <c r="E36" i="3" s="1"/>
  <c r="EL24" i="1"/>
  <c r="C24" i="3" s="1"/>
  <c r="E24" i="3" s="1"/>
  <c r="EL12" i="1"/>
  <c r="C12" i="3" s="1"/>
  <c r="E12" i="3" s="1"/>
  <c r="AI5" i="2"/>
  <c r="AJ51" i="2"/>
  <c r="H51" i="3" s="1"/>
  <c r="F51" i="3" s="1"/>
  <c r="AJ47" i="2"/>
  <c r="H47" i="3" s="1"/>
  <c r="F47" i="3" s="1"/>
  <c r="AJ35" i="2"/>
  <c r="H35" i="3" s="1"/>
  <c r="F35" i="3" s="1"/>
  <c r="AJ23" i="2"/>
  <c r="H23" i="3" s="1"/>
  <c r="F23" i="3" s="1"/>
  <c r="W5" i="2"/>
  <c r="AJ48" i="2"/>
  <c r="H48" i="3" s="1"/>
  <c r="F48" i="3" s="1"/>
  <c r="AJ32" i="2"/>
  <c r="H32" i="3" s="1"/>
  <c r="F32" i="3" s="1"/>
  <c r="AJ24" i="2"/>
  <c r="H24" i="3" s="1"/>
  <c r="F24" i="3" s="1"/>
  <c r="AJ53" i="2"/>
  <c r="H53" i="3" s="1"/>
  <c r="F53" i="3" s="1"/>
  <c r="AJ41" i="2"/>
  <c r="H41" i="3" s="1"/>
  <c r="F41" i="3" s="1"/>
  <c r="AJ33" i="2"/>
  <c r="H33" i="3" s="1"/>
  <c r="F33" i="3" s="1"/>
  <c r="AJ29" i="2"/>
  <c r="H29" i="3" s="1"/>
  <c r="F29" i="3" s="1"/>
  <c r="AJ7" i="2"/>
  <c r="H7" i="3" s="1"/>
  <c r="F7" i="3" s="1"/>
  <c r="AC5" i="2"/>
  <c r="AJ50" i="2"/>
  <c r="H50" i="3" s="1"/>
  <c r="F50" i="3" s="1"/>
  <c r="AJ44" i="2"/>
  <c r="H44" i="3" s="1"/>
  <c r="F44" i="3" s="1"/>
  <c r="AJ38" i="2"/>
  <c r="H38" i="3" s="1"/>
  <c r="F38" i="3" s="1"/>
  <c r="AJ36" i="2"/>
  <c r="H36" i="3" s="1"/>
  <c r="F36" i="3" s="1"/>
  <c r="AJ26" i="2"/>
  <c r="H26" i="3" s="1"/>
  <c r="F26" i="3" s="1"/>
  <c r="AJ14" i="2"/>
  <c r="H14" i="3" s="1"/>
  <c r="F14" i="3" s="1"/>
  <c r="EL6" i="1"/>
  <c r="C6" i="3" s="1"/>
  <c r="E6" i="3" s="1"/>
  <c r="EL5" i="1"/>
  <c r="C5" i="3" s="1"/>
  <c r="E5" i="3" s="1"/>
  <c r="L7" i="3" l="1"/>
  <c r="AJ6" i="2"/>
  <c r="H6" i="3" s="1"/>
  <c r="F6" i="3" s="1"/>
  <c r="AJ27" i="2"/>
  <c r="H27" i="3" s="1"/>
  <c r="F27" i="3" s="1"/>
  <c r="AJ11" i="2"/>
  <c r="H11" i="3" s="1"/>
  <c r="F11" i="3" s="1"/>
  <c r="AJ37" i="2"/>
  <c r="H37" i="3" s="1"/>
  <c r="F37" i="3" s="1"/>
  <c r="AJ10" i="2"/>
  <c r="H10" i="3" s="1"/>
  <c r="F10" i="3" s="1"/>
  <c r="AJ31" i="2"/>
  <c r="H31" i="3" s="1"/>
  <c r="F31" i="3" s="1"/>
  <c r="AJ55" i="2"/>
  <c r="AJ8" i="2"/>
  <c r="H8" i="3" s="1"/>
  <c r="F8" i="3" s="1"/>
  <c r="AJ18" i="2"/>
  <c r="H18" i="3" s="1"/>
  <c r="F18" i="3" s="1"/>
  <c r="AJ28" i="2"/>
  <c r="H28" i="3" s="1"/>
  <c r="F28" i="3" s="1"/>
  <c r="AJ17" i="2"/>
  <c r="H17" i="3" s="1"/>
  <c r="F17" i="3" s="1"/>
  <c r="AJ15" i="2"/>
  <c r="H15" i="3" s="1"/>
  <c r="F15" i="3" s="1"/>
  <c r="AJ39" i="2"/>
  <c r="H39" i="3" s="1"/>
  <c r="F39" i="3" s="1"/>
  <c r="AJ22" i="2"/>
  <c r="H22" i="3" s="1"/>
  <c r="F22" i="3" s="1"/>
  <c r="AJ42" i="2"/>
  <c r="H42" i="3" s="1"/>
  <c r="F42" i="3" s="1"/>
  <c r="AJ21" i="2"/>
  <c r="H21" i="3" s="1"/>
  <c r="F21" i="3" s="1"/>
  <c r="AJ45" i="2"/>
  <c r="H45" i="3" s="1"/>
  <c r="F45" i="3" s="1"/>
  <c r="AJ13" i="2"/>
  <c r="H13" i="3" s="1"/>
  <c r="F13" i="3" s="1"/>
  <c r="AJ30" i="2"/>
  <c r="H30" i="3" s="1"/>
  <c r="F30" i="3" s="1"/>
  <c r="AJ25" i="2"/>
  <c r="H25" i="3" s="1"/>
  <c r="F25" i="3" s="1"/>
  <c r="AJ49" i="2"/>
  <c r="H49" i="3" s="1"/>
  <c r="F49" i="3" s="1"/>
  <c r="AJ34" i="2"/>
  <c r="H34" i="3" s="1"/>
  <c r="F34" i="3" s="1"/>
  <c r="AJ54" i="2"/>
  <c r="H54" i="3" s="1"/>
  <c r="F54" i="3" s="1"/>
  <c r="AJ19" i="2"/>
  <c r="H19" i="3" s="1"/>
  <c r="F19" i="3" s="1"/>
  <c r="AJ43" i="2"/>
  <c r="H43" i="3" s="1"/>
  <c r="F43" i="3" s="1"/>
  <c r="AJ46" i="2"/>
  <c r="H46" i="3" s="1"/>
  <c r="F46" i="3" s="1"/>
  <c r="AJ9" i="2"/>
  <c r="H9" i="3" s="1"/>
  <c r="F9" i="3" s="1"/>
  <c r="AJ52" i="2"/>
  <c r="H52" i="3" s="1"/>
  <c r="F52" i="3" s="1"/>
  <c r="AJ5" i="2"/>
  <c r="H5" i="3" s="1"/>
  <c r="F5" i="3" s="1"/>
  <c r="AJ12" i="2"/>
  <c r="H12" i="3" s="1"/>
  <c r="F12" i="3" s="1"/>
  <c r="L47" i="3"/>
  <c r="L35" i="3"/>
  <c r="L53" i="3"/>
  <c r="L36" i="3"/>
  <c r="L15" i="3"/>
  <c r="L32" i="3"/>
  <c r="L51" i="3"/>
  <c r="L46" i="3"/>
  <c r="L38" i="3"/>
  <c r="L24" i="3"/>
  <c r="L23" i="3"/>
  <c r="L20" i="3"/>
  <c r="L19" i="3"/>
  <c r="L16" i="3"/>
  <c r="L14" i="3"/>
  <c r="L50" i="3"/>
  <c r="L26" i="3"/>
  <c r="L43" i="3"/>
  <c r="L40" i="3"/>
  <c r="L33" i="3"/>
  <c r="L29" i="3"/>
  <c r="L25" i="3"/>
  <c r="L13" i="3"/>
  <c r="L48" i="3"/>
  <c r="L44" i="3"/>
  <c r="L41" i="3"/>
  <c r="L18" i="3" l="1"/>
  <c r="L30" i="3"/>
  <c r="L31" i="3"/>
  <c r="L49" i="3"/>
  <c r="L52" i="3"/>
  <c r="L8" i="3"/>
  <c r="L12" i="3"/>
  <c r="L6" i="3"/>
  <c r="L10" i="3"/>
  <c r="L34" i="3"/>
  <c r="L54" i="3"/>
  <c r="L17" i="3"/>
  <c r="L39" i="3"/>
  <c r="L22" i="3"/>
  <c r="L11" i="3"/>
  <c r="L9" i="3"/>
  <c r="L27" i="3"/>
  <c r="L45" i="3"/>
  <c r="L28" i="3"/>
  <c r="L21" i="3"/>
  <c r="L42" i="3"/>
  <c r="L37" i="3"/>
  <c r="L5" i="3"/>
</calcChain>
</file>

<file path=xl/sharedStrings.xml><?xml version="1.0" encoding="utf-8"?>
<sst xmlns="http://schemas.openxmlformats.org/spreadsheetml/2006/main" count="326" uniqueCount="102">
  <si>
    <t>出勤</t>
    <phoneticPr fontId="1" type="noConversion"/>
  </si>
  <si>
    <t>时间    状况    姓名</t>
    <phoneticPr fontId="1" type="noConversion"/>
  </si>
  <si>
    <t>平时成绩考核记录</t>
    <phoneticPr fontId="1" type="noConversion"/>
  </si>
  <si>
    <t>学号</t>
    <phoneticPr fontId="1" type="noConversion"/>
  </si>
  <si>
    <t>姓名</t>
    <phoneticPr fontId="1" type="noConversion"/>
  </si>
  <si>
    <t>学期总评成绩</t>
    <phoneticPr fontId="1" type="noConversion"/>
  </si>
  <si>
    <t>期末成绩</t>
    <phoneticPr fontId="1" type="noConversion"/>
  </si>
  <si>
    <t>总评</t>
    <phoneticPr fontId="1" type="noConversion"/>
  </si>
  <si>
    <t>成绩</t>
    <phoneticPr fontId="1" type="noConversion"/>
  </si>
  <si>
    <t>%</t>
    <phoneticPr fontId="1" type="noConversion"/>
  </si>
  <si>
    <t>折合成绩</t>
    <phoneticPr fontId="1" type="noConversion"/>
  </si>
  <si>
    <t>月    日</t>
    <phoneticPr fontId="1" type="noConversion"/>
  </si>
  <si>
    <t>月   日</t>
    <phoneticPr fontId="1" type="noConversion"/>
  </si>
  <si>
    <t>遵纪情况</t>
  </si>
  <si>
    <t>遵纪情况</t>
    <phoneticPr fontId="1" type="noConversion"/>
  </si>
  <si>
    <t>学号</t>
    <phoneticPr fontId="1" type="noConversion"/>
  </si>
  <si>
    <t>考勤与遵纪成绩</t>
    <phoneticPr fontId="1" type="noConversion"/>
  </si>
  <si>
    <t>平时成绩</t>
    <phoneticPr fontId="1" type="noConversion"/>
  </si>
  <si>
    <r>
      <t>系部</t>
    </r>
    <r>
      <rPr>
        <u/>
        <sz val="12"/>
        <color theme="1"/>
        <rFont val="宋体"/>
        <family val="3"/>
        <charset val="134"/>
        <scheme val="minor"/>
      </rPr>
      <t xml:space="preserve">__________   </t>
    </r>
    <r>
      <rPr>
        <sz val="12"/>
        <color theme="1"/>
        <rFont val="宋体"/>
        <family val="3"/>
        <charset val="134"/>
        <scheme val="minor"/>
      </rPr>
      <t xml:space="preserve">     班级</t>
    </r>
    <r>
      <rPr>
        <u/>
        <sz val="12"/>
        <color theme="1"/>
        <rFont val="宋体"/>
        <family val="3"/>
        <charset val="134"/>
        <scheme val="minor"/>
      </rPr>
      <t xml:space="preserve">  ____________   课程：_____________________</t>
    </r>
    <phoneticPr fontId="1" type="noConversion"/>
  </si>
  <si>
    <t>考勤情况汇总</t>
    <phoneticPr fontId="1" type="noConversion"/>
  </si>
  <si>
    <t>遵纪情况汇总</t>
    <phoneticPr fontId="1" type="noConversion"/>
  </si>
  <si>
    <t>正常出勤</t>
    <phoneticPr fontId="1" type="noConversion"/>
  </si>
  <si>
    <t>病假</t>
    <phoneticPr fontId="1" type="noConversion"/>
  </si>
  <si>
    <t>遵守纪律</t>
    <phoneticPr fontId="1" type="noConversion"/>
  </si>
  <si>
    <t>优</t>
    <phoneticPr fontId="1" type="noConversion"/>
  </si>
  <si>
    <t>良</t>
    <phoneticPr fontId="1" type="noConversion"/>
  </si>
  <si>
    <t>中</t>
    <phoneticPr fontId="1" type="noConversion"/>
  </si>
  <si>
    <t>及格</t>
    <phoneticPr fontId="1" type="noConversion"/>
  </si>
  <si>
    <t>不及格</t>
    <phoneticPr fontId="1" type="noConversion"/>
  </si>
  <si>
    <t>未交</t>
    <phoneticPr fontId="1" type="noConversion"/>
  </si>
  <si>
    <t>期末考试成绩分析</t>
    <phoneticPr fontId="1" type="noConversion"/>
  </si>
  <si>
    <t>最高分</t>
    <phoneticPr fontId="1" type="noConversion"/>
  </si>
  <si>
    <t>最低分</t>
    <phoneticPr fontId="1" type="noConversion"/>
  </si>
  <si>
    <t>平均分</t>
    <phoneticPr fontId="1" type="noConversion"/>
  </si>
  <si>
    <t>90-100分</t>
    <phoneticPr fontId="1" type="noConversion"/>
  </si>
  <si>
    <t>70-79分</t>
    <phoneticPr fontId="1" type="noConversion"/>
  </si>
  <si>
    <t>60-69分</t>
    <phoneticPr fontId="1" type="noConversion"/>
  </si>
  <si>
    <t>60分以下</t>
    <phoneticPr fontId="1" type="noConversion"/>
  </si>
  <si>
    <t>成绩分布</t>
    <phoneticPr fontId="1" type="noConversion"/>
  </si>
  <si>
    <t>班级总分</t>
    <phoneticPr fontId="1" type="noConversion"/>
  </si>
  <si>
    <t>80-89分</t>
    <phoneticPr fontId="1" type="noConversion"/>
  </si>
  <si>
    <t>作业成绩统计</t>
    <phoneticPr fontId="1" type="noConversion"/>
  </si>
  <si>
    <t>江苏财会职业学院</t>
    <phoneticPr fontId="1" type="noConversion"/>
  </si>
  <si>
    <t>教学手册</t>
    <phoneticPr fontId="1" type="noConversion"/>
  </si>
  <si>
    <t>—      学年第     学期</t>
    <phoneticPr fontId="1" type="noConversion"/>
  </si>
  <si>
    <t>系部</t>
    <phoneticPr fontId="1" type="noConversion"/>
  </si>
  <si>
    <t>教师姓名</t>
    <phoneticPr fontId="1" type="noConversion"/>
  </si>
  <si>
    <t>课程名称</t>
    <phoneticPr fontId="1" type="noConversion"/>
  </si>
  <si>
    <t>任教班级</t>
    <phoneticPr fontId="1" type="noConversion"/>
  </si>
  <si>
    <t>系    部</t>
    <phoneticPr fontId="1" type="noConversion"/>
  </si>
  <si>
    <t>—     学年第   学期期末试卷分析表</t>
    <phoneticPr fontId="1" type="noConversion"/>
  </si>
  <si>
    <t>班级</t>
    <phoneticPr fontId="1" type="noConversion"/>
  </si>
  <si>
    <t>任课教师</t>
    <phoneticPr fontId="1" type="noConversion"/>
  </si>
  <si>
    <t>命题教师</t>
    <phoneticPr fontId="1" type="noConversion"/>
  </si>
  <si>
    <t>考核类型</t>
    <phoneticPr fontId="1" type="noConversion"/>
  </si>
  <si>
    <t>考核方式</t>
    <phoneticPr fontId="1" type="noConversion"/>
  </si>
  <si>
    <t>班级人数</t>
    <phoneticPr fontId="1" type="noConversion"/>
  </si>
  <si>
    <t>实考人数</t>
    <phoneticPr fontId="1" type="noConversion"/>
  </si>
  <si>
    <t xml:space="preserve"> </t>
    <phoneticPr fontId="1" type="noConversion"/>
  </si>
  <si>
    <t>成绩分析统计</t>
    <phoneticPr fontId="1" type="noConversion"/>
  </si>
  <si>
    <t>及格率</t>
    <phoneticPr fontId="1" type="noConversion"/>
  </si>
  <si>
    <t>90-100（优秀）</t>
    <phoneticPr fontId="1" type="noConversion"/>
  </si>
  <si>
    <t>80-89（良好）</t>
    <phoneticPr fontId="1" type="noConversion"/>
  </si>
  <si>
    <t>70-79（中等）</t>
    <phoneticPr fontId="1" type="noConversion"/>
  </si>
  <si>
    <t>60-69（及格）</t>
    <phoneticPr fontId="1" type="noConversion"/>
  </si>
  <si>
    <t>0 - 59  （不及）</t>
    <phoneticPr fontId="1" type="noConversion"/>
  </si>
  <si>
    <t>试卷分析及改进措施</t>
    <phoneticPr fontId="1" type="noConversion"/>
  </si>
  <si>
    <t>教师签名</t>
    <phoneticPr fontId="1" type="noConversion"/>
  </si>
  <si>
    <t>系（部）意见</t>
    <phoneticPr fontId="1" type="noConversion"/>
  </si>
  <si>
    <t>注：本分析表按学生班级填写，一式二份，一份任课教师留存，一份交系部保存归档。</t>
    <phoneticPr fontId="1" type="noConversion"/>
  </si>
  <si>
    <t>试卷难度分析：</t>
    <phoneticPr fontId="1" type="noConversion"/>
  </si>
  <si>
    <t>学生错误率较高的知识点分布及原因：</t>
    <phoneticPr fontId="1" type="noConversion"/>
  </si>
  <si>
    <t>关于改进教学和学生如何学好本课程的意见或建议：</t>
    <phoneticPr fontId="1" type="noConversion"/>
  </si>
  <si>
    <r>
      <rPr>
        <sz val="12"/>
        <color theme="1"/>
        <rFont val="宋体"/>
        <family val="3"/>
        <charset val="134"/>
        <scheme val="minor"/>
      </rPr>
      <t xml:space="preserve">     系部___________   班级</t>
    </r>
    <r>
      <rPr>
        <sz val="18"/>
        <color theme="1"/>
        <rFont val="黑体"/>
        <family val="3"/>
        <charset val="134"/>
      </rPr>
      <t>____________</t>
    </r>
    <r>
      <rPr>
        <u/>
        <sz val="18"/>
        <color theme="1"/>
        <rFont val="黑体"/>
        <family val="3"/>
        <charset val="134"/>
      </rPr>
      <t xml:space="preserve">     </t>
    </r>
    <r>
      <rPr>
        <sz val="12"/>
        <color theme="1"/>
        <rFont val="宋体"/>
        <family val="3"/>
        <charset val="134"/>
        <scheme val="minor"/>
      </rPr>
      <t>课程</t>
    </r>
    <r>
      <rPr>
        <u/>
        <sz val="18"/>
        <color theme="1"/>
        <rFont val="黑体"/>
        <family val="3"/>
        <charset val="134"/>
      </rPr>
      <t>___________________</t>
    </r>
    <phoneticPr fontId="1" type="noConversion"/>
  </si>
  <si>
    <t>平时成绩考核汇总表</t>
    <phoneticPr fontId="1" type="noConversion"/>
  </si>
  <si>
    <t>系部___________   班级____________     课程___________________</t>
    <phoneticPr fontId="1" type="noConversion"/>
  </si>
  <si>
    <t>学生考勤及遵纪状况记录</t>
    <phoneticPr fontId="1" type="noConversion"/>
  </si>
  <si>
    <t>学习考勤与遵纪情况汇总表</t>
    <phoneticPr fontId="1" type="noConversion"/>
  </si>
  <si>
    <r>
      <t>系部__</t>
    </r>
    <r>
      <rPr>
        <u/>
        <sz val="12"/>
        <color theme="1"/>
        <rFont val="宋体"/>
        <family val="3"/>
        <charset val="134"/>
        <scheme val="minor"/>
      </rPr>
      <t>________</t>
    </r>
    <r>
      <rPr>
        <sz val="12"/>
        <color theme="1"/>
        <rFont val="宋体"/>
        <family val="3"/>
        <charset val="134"/>
        <scheme val="minor"/>
      </rPr>
      <t>_ 年级___</t>
    </r>
    <r>
      <rPr>
        <u/>
        <sz val="12"/>
        <color theme="1"/>
        <rFont val="宋体"/>
        <family val="3"/>
        <charset val="134"/>
        <scheme val="minor"/>
      </rPr>
      <t>_</t>
    </r>
    <r>
      <rPr>
        <sz val="12"/>
        <color theme="1"/>
        <rFont val="宋体"/>
        <family val="3"/>
        <charset val="134"/>
        <scheme val="minor"/>
      </rPr>
      <t>_______ 班级_______________ 课程__</t>
    </r>
    <r>
      <rPr>
        <u/>
        <sz val="12"/>
        <color theme="1"/>
        <rFont val="宋体"/>
        <family val="3"/>
        <charset val="134"/>
        <scheme val="minor"/>
      </rPr>
      <t>______</t>
    </r>
    <r>
      <rPr>
        <sz val="12"/>
        <color theme="1"/>
        <rFont val="宋体"/>
        <family val="3"/>
        <charset val="134"/>
        <scheme val="minor"/>
      </rPr>
      <t xml:space="preserve">___ </t>
    </r>
    <phoneticPr fontId="1" type="noConversion"/>
  </si>
  <si>
    <t>系部：___________年级___________班级__________课程______________</t>
    <phoneticPr fontId="1" type="noConversion"/>
  </si>
  <si>
    <t>总分</t>
    <phoneticPr fontId="1" type="noConversion"/>
  </si>
  <si>
    <t>旷课  -2</t>
    <phoneticPr fontId="1" type="noConversion"/>
  </si>
  <si>
    <t>迟到  -1</t>
    <phoneticPr fontId="1" type="noConversion"/>
  </si>
  <si>
    <t>早退  -1</t>
    <phoneticPr fontId="1" type="noConversion"/>
  </si>
  <si>
    <t>事假  -0.5</t>
    <phoneticPr fontId="1" type="noConversion"/>
  </si>
  <si>
    <t>睡觉  -1</t>
    <phoneticPr fontId="1" type="noConversion"/>
  </si>
  <si>
    <t>玩手机-1</t>
    <phoneticPr fontId="1" type="noConversion"/>
  </si>
  <si>
    <t>课中讲话 -1</t>
    <phoneticPr fontId="1" type="noConversion"/>
  </si>
  <si>
    <t>严重违纪 -5</t>
    <phoneticPr fontId="1" type="noConversion"/>
  </si>
  <si>
    <t>小计</t>
    <phoneticPr fontId="1" type="noConversion"/>
  </si>
  <si>
    <t>课堂提问成绩统计</t>
    <phoneticPr fontId="1" type="noConversion"/>
  </si>
  <si>
    <t>课堂讨论、实训与测试成绩统计</t>
    <phoneticPr fontId="1" type="noConversion"/>
  </si>
  <si>
    <t>小计</t>
    <phoneticPr fontId="1" type="noConversion"/>
  </si>
  <si>
    <t>平时成绩汇总</t>
    <phoneticPr fontId="1" type="noConversion"/>
  </si>
  <si>
    <t>优</t>
  </si>
  <si>
    <t>作业情况(16分）</t>
    <phoneticPr fontId="1" type="noConversion"/>
  </si>
  <si>
    <t>课堂提问（4分）</t>
    <phoneticPr fontId="1" type="noConversion"/>
  </si>
  <si>
    <t>课堂讨论、实训与测试（30分）</t>
    <phoneticPr fontId="1" type="noConversion"/>
  </si>
  <si>
    <t>雪村</t>
    <phoneticPr fontId="1" type="noConversion"/>
  </si>
  <si>
    <t>李三</t>
    <phoneticPr fontId="1" type="noConversion"/>
  </si>
  <si>
    <t>三毛</t>
    <phoneticPr fontId="1" type="noConversion"/>
  </si>
  <si>
    <t>花朋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</si>
</sst>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);[Red]\(0.0\)"/>
    <numFmt numFmtId="177" formatCode="0.00_);[Red]\(0.00\)"/>
    <numFmt numFmtId="178" formatCode="0.0_ "/>
    <numFmt numFmtId="179" formatCode="0.0%"/>
  </numFmts>
  <fonts count="2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u/>
      <sz val="12"/>
      <color theme="1"/>
      <name val="宋体"/>
      <family val="3"/>
      <charset val="134"/>
      <scheme val="minor"/>
    </font>
    <font>
      <u/>
      <sz val="18"/>
      <color theme="1"/>
      <name val="黑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8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8"/>
      <color theme="1"/>
      <name val="宋体"/>
      <family val="2"/>
      <charset val="134"/>
      <scheme val="minor"/>
    </font>
    <font>
      <b/>
      <sz val="36"/>
      <color theme="1"/>
      <name val="宋体"/>
      <family val="3"/>
      <charset val="134"/>
      <scheme val="minor"/>
    </font>
    <font>
      <b/>
      <sz val="36"/>
      <color theme="1"/>
      <name val="华文中宋"/>
      <family val="3"/>
      <charset val="134"/>
    </font>
    <font>
      <sz val="12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24"/>
      <color theme="1"/>
      <name val="华文中宋"/>
      <family val="3"/>
      <charset val="134"/>
    </font>
    <font>
      <sz val="11"/>
      <color rgb="FFFF0000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</cellStyleXfs>
  <cellXfs count="10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1" xfId="1" applyFont="1" applyBorder="1" applyAlignment="1">
      <alignment horizontal="center"/>
    </xf>
    <xf numFmtId="176" fontId="0" fillId="0" borderId="1" xfId="0" applyNumberFormat="1" applyBorder="1" applyAlignment="1">
      <alignment horizontal="center" vertical="center"/>
    </xf>
    <xf numFmtId="176" fontId="10" fillId="0" borderId="1" xfId="1" applyNumberFormat="1" applyFont="1" applyBorder="1" applyAlignment="1">
      <alignment horizontal="center"/>
    </xf>
    <xf numFmtId="176" fontId="0" fillId="0" borderId="1" xfId="0" applyNumberFormat="1" applyBorder="1">
      <alignment vertical="center"/>
    </xf>
    <xf numFmtId="176" fontId="0" fillId="0" borderId="0" xfId="0" applyNumberFormat="1">
      <alignment vertical="center"/>
    </xf>
    <xf numFmtId="0" fontId="10" fillId="0" borderId="1" xfId="2" applyFont="1" applyBorder="1" applyAlignment="1">
      <alignment horizontal="center"/>
    </xf>
    <xf numFmtId="0" fontId="13" fillId="0" borderId="1" xfId="2" applyFont="1" applyBorder="1" applyAlignment="1">
      <alignment horizontal="center"/>
    </xf>
    <xf numFmtId="0" fontId="15" fillId="0" borderId="6" xfId="3" applyNumberFormat="1" applyFont="1" applyFill="1" applyBorder="1" applyAlignment="1">
      <alignment horizontal="center" vertical="center"/>
    </xf>
    <xf numFmtId="0" fontId="11" fillId="0" borderId="6" xfId="3" applyNumberFormat="1" applyFont="1" applyFill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3" fillId="0" borderId="6" xfId="2" applyFont="1" applyBorder="1" applyAlignment="1">
      <alignment horizontal="center"/>
    </xf>
    <xf numFmtId="0" fontId="10" fillId="0" borderId="6" xfId="2" applyFont="1" applyBorder="1" applyAlignment="1">
      <alignment horizontal="center"/>
    </xf>
    <xf numFmtId="0" fontId="0" fillId="0" borderId="6" xfId="0" applyBorder="1">
      <alignment vertical="center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0" xfId="0" applyNumberFormat="1">
      <alignment vertical="center"/>
    </xf>
    <xf numFmtId="178" fontId="10" fillId="0" borderId="1" xfId="1" applyNumberFormat="1" applyFont="1" applyBorder="1" applyAlignment="1">
      <alignment horizontal="center"/>
    </xf>
    <xf numFmtId="178" fontId="10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79" fontId="0" fillId="0" borderId="1" xfId="0" applyNumberFormat="1" applyBorder="1">
      <alignment vertical="center"/>
    </xf>
    <xf numFmtId="176" fontId="0" fillId="0" borderId="0" xfId="0" applyNumberForma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vertical="center" textRotation="255"/>
    </xf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1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textRotation="255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textRotation="255"/>
    </xf>
    <xf numFmtId="0" fontId="22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20" fillId="0" borderId="1" xfId="0" applyFont="1" applyBorder="1" applyAlignment="1">
      <alignment horizontal="center" vertical="center" textRotation="255"/>
    </xf>
    <xf numFmtId="0" fontId="0" fillId="0" borderId="10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14" xfId="0" applyBorder="1" applyAlignment="1">
      <alignment horizontal="left" vertical="top"/>
    </xf>
  </cellXfs>
  <cellStyles count="4">
    <cellStyle name="常规" xfId="0" builtinId="0"/>
    <cellStyle name="常规 2" xfId="1" xr:uid="{00000000-0005-0000-0000-000001000000}"/>
    <cellStyle name="常规 3" xfId="2" xr:uid="{00000000-0005-0000-0000-000002000000}"/>
    <cellStyle name="常规_Sheet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学期总评成绩!$B$56:$B$60</c:f>
              <c:strCache>
                <c:ptCount val="5"/>
                <c:pt idx="0">
                  <c:v>90-100分</c:v>
                </c:pt>
                <c:pt idx="1">
                  <c:v>80-89分</c:v>
                </c:pt>
                <c:pt idx="2">
                  <c:v>70-79分</c:v>
                </c:pt>
                <c:pt idx="3">
                  <c:v>60-69分</c:v>
                </c:pt>
                <c:pt idx="4">
                  <c:v>60分以下</c:v>
                </c:pt>
              </c:strCache>
            </c:strRef>
          </c:cat>
          <c:val>
            <c:numRef>
              <c:f>学期总评成绩!$C$56:$C$60</c:f>
              <c:numCache>
                <c:formatCode>General</c:formatCode>
                <c:ptCount val="5"/>
                <c:pt idx="0">
                  <c:v>10</c:v>
                </c:pt>
                <c:pt idx="1">
                  <c:v>13</c:v>
                </c:pt>
                <c:pt idx="2">
                  <c:v>10</c:v>
                </c:pt>
                <c:pt idx="3">
                  <c:v>4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09-4AFC-9803-726B61103A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45632"/>
        <c:axId val="41476096"/>
      </c:barChart>
      <c:catAx>
        <c:axId val="41445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1476096"/>
        <c:crosses val="autoZero"/>
        <c:auto val="1"/>
        <c:lblAlgn val="ctr"/>
        <c:lblOffset val="100"/>
        <c:noMultiLvlLbl val="0"/>
      </c:catAx>
      <c:valAx>
        <c:axId val="41476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445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试卷分析表!$E$7:$I$7</c:f>
              <c:strCache>
                <c:ptCount val="5"/>
                <c:pt idx="0">
                  <c:v>90-100（优秀）</c:v>
                </c:pt>
                <c:pt idx="1">
                  <c:v>80-89（良好）</c:v>
                </c:pt>
                <c:pt idx="2">
                  <c:v>70-79（中等）</c:v>
                </c:pt>
                <c:pt idx="3">
                  <c:v>60-69（及格）</c:v>
                </c:pt>
                <c:pt idx="4">
                  <c:v>0 - 59  （不及）</c:v>
                </c:pt>
              </c:strCache>
            </c:strRef>
          </c:cat>
          <c:val>
            <c:numRef>
              <c:f>试卷分析表!$E$8:$I$8</c:f>
              <c:numCache>
                <c:formatCode>General</c:formatCode>
                <c:ptCount val="5"/>
                <c:pt idx="0">
                  <c:v>10</c:v>
                </c:pt>
                <c:pt idx="1">
                  <c:v>13</c:v>
                </c:pt>
                <c:pt idx="2">
                  <c:v>10</c:v>
                </c:pt>
                <c:pt idx="3">
                  <c:v>4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B7-4BB1-982E-EBE269919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931840"/>
        <c:axId val="76933376"/>
      </c:barChart>
      <c:catAx>
        <c:axId val="7693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6933376"/>
        <c:crosses val="autoZero"/>
        <c:auto val="1"/>
        <c:lblAlgn val="ctr"/>
        <c:lblOffset val="100"/>
        <c:noMultiLvlLbl val="0"/>
      </c:catAx>
      <c:valAx>
        <c:axId val="76933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6931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55</xdr:row>
      <xdr:rowOff>19050</xdr:rowOff>
    </xdr:from>
    <xdr:to>
      <xdr:col>12</xdr:col>
      <xdr:colOff>9525</xdr:colOff>
      <xdr:row>60</xdr:row>
      <xdr:rowOff>9526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</xdr:row>
      <xdr:rowOff>9524</xdr:rowOff>
    </xdr:from>
    <xdr:to>
      <xdr:col>8</xdr:col>
      <xdr:colOff>666749</xdr:colOff>
      <xdr:row>13</xdr:row>
      <xdr:rowOff>219075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F3AE2933-B92F-4239-8E96-EB18885FA2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48"/>
  <sheetViews>
    <sheetView workbookViewId="0">
      <selection activeCell="M30" sqref="M30"/>
    </sheetView>
  </sheetViews>
  <sheetFormatPr defaultRowHeight="13.5" x14ac:dyDescent="0.15"/>
  <sheetData>
    <row r="3" spans="1:9" ht="43.5" customHeight="1" x14ac:dyDescent="0.15"/>
    <row r="5" spans="1:9" x14ac:dyDescent="0.15">
      <c r="A5" s="63" t="s">
        <v>42</v>
      </c>
      <c r="B5" s="64"/>
      <c r="C5" s="64"/>
      <c r="D5" s="64"/>
      <c r="E5" s="64"/>
      <c r="F5" s="64"/>
      <c r="G5" s="64"/>
      <c r="H5" s="64"/>
      <c r="I5" s="64"/>
    </row>
    <row r="6" spans="1:9" x14ac:dyDescent="0.15">
      <c r="A6" s="64"/>
      <c r="B6" s="64"/>
      <c r="C6" s="64"/>
      <c r="D6" s="64"/>
      <c r="E6" s="64"/>
      <c r="F6" s="64"/>
      <c r="G6" s="64"/>
      <c r="H6" s="64"/>
      <c r="I6" s="64"/>
    </row>
    <row r="7" spans="1:9" x14ac:dyDescent="0.15">
      <c r="A7" s="64"/>
      <c r="B7" s="64"/>
      <c r="C7" s="64"/>
      <c r="D7" s="64"/>
      <c r="E7" s="64"/>
      <c r="F7" s="64"/>
      <c r="G7" s="64"/>
      <c r="H7" s="64"/>
      <c r="I7" s="64"/>
    </row>
    <row r="15" spans="1:9" ht="13.5" customHeight="1" x14ac:dyDescent="0.15">
      <c r="E15" s="66" t="s">
        <v>43</v>
      </c>
    </row>
    <row r="16" spans="1:9" x14ac:dyDescent="0.15">
      <c r="E16" s="66"/>
    </row>
    <row r="17" spans="5:5" x14ac:dyDescent="0.15">
      <c r="E17" s="66"/>
    </row>
    <row r="18" spans="5:5" x14ac:dyDescent="0.15">
      <c r="E18" s="66"/>
    </row>
    <row r="19" spans="5:5" x14ac:dyDescent="0.15">
      <c r="E19" s="66"/>
    </row>
    <row r="20" spans="5:5" x14ac:dyDescent="0.15">
      <c r="E20" s="66"/>
    </row>
    <row r="21" spans="5:5" x14ac:dyDescent="0.15">
      <c r="E21" s="66"/>
    </row>
    <row r="22" spans="5:5" x14ac:dyDescent="0.15">
      <c r="E22" s="66"/>
    </row>
    <row r="23" spans="5:5" x14ac:dyDescent="0.15">
      <c r="E23" s="66"/>
    </row>
    <row r="24" spans="5:5" x14ac:dyDescent="0.15">
      <c r="E24" s="66"/>
    </row>
    <row r="25" spans="5:5" x14ac:dyDescent="0.15">
      <c r="E25" s="66"/>
    </row>
    <row r="26" spans="5:5" x14ac:dyDescent="0.15">
      <c r="E26" s="66"/>
    </row>
    <row r="27" spans="5:5" x14ac:dyDescent="0.15">
      <c r="E27" s="66"/>
    </row>
    <row r="28" spans="5:5" x14ac:dyDescent="0.15">
      <c r="E28" s="66"/>
    </row>
    <row r="29" spans="5:5" x14ac:dyDescent="0.15">
      <c r="E29" s="66"/>
    </row>
    <row r="30" spans="5:5" x14ac:dyDescent="0.15">
      <c r="E30" s="66"/>
    </row>
    <row r="31" spans="5:5" x14ac:dyDescent="0.15">
      <c r="E31" s="66"/>
    </row>
    <row r="32" spans="5:5" x14ac:dyDescent="0.15">
      <c r="E32" s="41"/>
    </row>
    <row r="33" spans="2:8" x14ac:dyDescent="0.15">
      <c r="E33" s="41"/>
    </row>
    <row r="34" spans="2:8" x14ac:dyDescent="0.15">
      <c r="E34" s="41"/>
    </row>
    <row r="35" spans="2:8" ht="20.100000000000001" customHeight="1" x14ac:dyDescent="0.15">
      <c r="C35" s="42" t="s">
        <v>49</v>
      </c>
      <c r="D35" s="67"/>
      <c r="E35" s="67"/>
      <c r="F35" s="67"/>
      <c r="G35" s="67"/>
    </row>
    <row r="36" spans="2:8" ht="20.100000000000001" customHeight="1" x14ac:dyDescent="0.15">
      <c r="C36" s="43" t="s">
        <v>46</v>
      </c>
      <c r="D36" s="68"/>
      <c r="E36" s="68"/>
      <c r="F36" s="68"/>
      <c r="G36" s="68"/>
    </row>
    <row r="37" spans="2:8" ht="20.100000000000001" customHeight="1" x14ac:dyDescent="0.15">
      <c r="C37" s="43" t="s">
        <v>47</v>
      </c>
      <c r="D37" s="68"/>
      <c r="E37" s="68"/>
      <c r="F37" s="68"/>
      <c r="G37" s="68"/>
    </row>
    <row r="38" spans="2:8" ht="20.100000000000001" customHeight="1" x14ac:dyDescent="0.15">
      <c r="C38" s="43" t="s">
        <v>48</v>
      </c>
      <c r="D38" s="68"/>
      <c r="E38" s="68"/>
      <c r="F38" s="68"/>
      <c r="G38" s="68"/>
    </row>
    <row r="39" spans="2:8" x14ac:dyDescent="0.15">
      <c r="E39" s="41"/>
    </row>
    <row r="40" spans="2:8" x14ac:dyDescent="0.15">
      <c r="E40" s="41"/>
    </row>
    <row r="41" spans="2:8" x14ac:dyDescent="0.15">
      <c r="E41" s="41"/>
    </row>
    <row r="42" spans="2:8" x14ac:dyDescent="0.15">
      <c r="E42" s="41"/>
    </row>
    <row r="43" spans="2:8" x14ac:dyDescent="0.15">
      <c r="E43" s="41"/>
    </row>
    <row r="44" spans="2:8" x14ac:dyDescent="0.15">
      <c r="E44" s="41"/>
    </row>
    <row r="47" spans="2:8" x14ac:dyDescent="0.15">
      <c r="B47" s="65" t="s">
        <v>44</v>
      </c>
      <c r="C47" s="65"/>
      <c r="D47" s="65"/>
      <c r="E47" s="65"/>
      <c r="F47" s="65"/>
      <c r="G47" s="65"/>
      <c r="H47" s="65"/>
    </row>
    <row r="48" spans="2:8" x14ac:dyDescent="0.15">
      <c r="B48" s="65"/>
      <c r="C48" s="65"/>
      <c r="D48" s="65"/>
      <c r="E48" s="65"/>
      <c r="F48" s="65"/>
      <c r="G48" s="65"/>
      <c r="H48" s="65"/>
    </row>
  </sheetData>
  <mergeCells count="7">
    <mergeCell ref="A5:I7"/>
    <mergeCell ref="B47:H48"/>
    <mergeCell ref="E15:E31"/>
    <mergeCell ref="D35:G35"/>
    <mergeCell ref="D36:G36"/>
    <mergeCell ref="D37:G37"/>
    <mergeCell ref="D38:G38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L105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3" sqref="B13"/>
    </sheetView>
  </sheetViews>
  <sheetFormatPr defaultRowHeight="13.5" x14ac:dyDescent="0.15"/>
  <cols>
    <col min="1" max="1" width="10.375" customWidth="1"/>
    <col min="3" max="3" width="5.125" customWidth="1"/>
    <col min="4" max="4" width="8.25" customWidth="1"/>
    <col min="5" max="5" width="4.625" customWidth="1"/>
    <col min="6" max="6" width="7.75" customWidth="1"/>
    <col min="7" max="7" width="4.625" customWidth="1"/>
    <col min="8" max="8" width="8" customWidth="1"/>
    <col min="9" max="9" width="4.625" customWidth="1"/>
    <col min="10" max="10" width="8.125" customWidth="1"/>
    <col min="11" max="11" width="4.625" customWidth="1"/>
    <col min="12" max="12" width="7.875" customWidth="1"/>
    <col min="13" max="13" width="4.625" customWidth="1"/>
    <col min="14" max="14" width="7.875" customWidth="1"/>
    <col min="15" max="15" width="4.625" customWidth="1"/>
    <col min="16" max="16" width="8" customWidth="1"/>
    <col min="17" max="17" width="4.625" customWidth="1"/>
    <col min="18" max="18" width="8" customWidth="1"/>
    <col min="19" max="19" width="4.625" customWidth="1"/>
    <col min="20" max="20" width="8" customWidth="1"/>
    <col min="21" max="21" width="4.625" customWidth="1"/>
    <col min="22" max="22" width="8" customWidth="1"/>
    <col min="23" max="23" width="4.625" customWidth="1"/>
    <col min="24" max="24" width="8" customWidth="1"/>
    <col min="25" max="25" width="4.625" customWidth="1"/>
    <col min="26" max="26" width="8" customWidth="1"/>
    <col min="27" max="27" width="4.625" customWidth="1"/>
    <col min="28" max="28" width="8" customWidth="1"/>
    <col min="29" max="29" width="5.75" style="16" customWidth="1"/>
    <col min="30" max="30" width="8" customWidth="1"/>
    <col min="31" max="31" width="4.625" customWidth="1"/>
    <col min="32" max="32" width="8" customWidth="1"/>
    <col min="33" max="33" width="4.625" customWidth="1"/>
    <col min="34" max="34" width="8" customWidth="1"/>
    <col min="35" max="35" width="4.625" customWidth="1"/>
    <col min="36" max="36" width="8" customWidth="1"/>
    <col min="37" max="37" width="4.625" customWidth="1"/>
    <col min="38" max="38" width="8" customWidth="1"/>
    <col min="39" max="39" width="4.625" customWidth="1"/>
    <col min="40" max="40" width="8" customWidth="1"/>
    <col min="41" max="41" width="4.625" customWidth="1"/>
    <col min="42" max="42" width="8" customWidth="1"/>
    <col min="43" max="43" width="4.625" customWidth="1"/>
    <col min="44" max="44" width="8" customWidth="1"/>
    <col min="45" max="45" width="4.625" customWidth="1"/>
    <col min="46" max="46" width="8" customWidth="1"/>
    <col min="47" max="47" width="4.625" customWidth="1"/>
    <col min="48" max="48" width="8" customWidth="1"/>
    <col min="49" max="49" width="4.625" customWidth="1"/>
    <col min="50" max="50" width="8" customWidth="1"/>
    <col min="51" max="51" width="4.625" customWidth="1"/>
    <col min="52" max="52" width="8" customWidth="1"/>
    <col min="53" max="53" width="4.625" customWidth="1"/>
    <col min="54" max="54" width="8" customWidth="1"/>
    <col min="55" max="55" width="4.625" customWidth="1"/>
    <col min="56" max="56" width="8" customWidth="1"/>
    <col min="57" max="57" width="4.625" customWidth="1"/>
    <col min="58" max="58" width="8" customWidth="1"/>
    <col min="59" max="59" width="4.625" customWidth="1"/>
    <col min="60" max="60" width="8" customWidth="1"/>
    <col min="61" max="61" width="4.625" customWidth="1"/>
    <col min="62" max="62" width="8" customWidth="1"/>
    <col min="63" max="63" width="4.625" customWidth="1"/>
    <col min="64" max="64" width="8" customWidth="1"/>
    <col min="65" max="65" width="4.625" customWidth="1"/>
    <col min="66" max="66" width="8" customWidth="1"/>
    <col min="67" max="67" width="4.625" customWidth="1"/>
    <col min="68" max="68" width="8" customWidth="1"/>
    <col min="69" max="69" width="4.625" customWidth="1"/>
    <col min="70" max="70" width="8" customWidth="1"/>
    <col min="71" max="71" width="4.625" customWidth="1"/>
    <col min="72" max="72" width="8" customWidth="1"/>
    <col min="73" max="73" width="4.625" customWidth="1"/>
    <col min="74" max="74" width="8" customWidth="1"/>
    <col min="75" max="75" width="4.625" customWidth="1"/>
    <col min="76" max="76" width="8" customWidth="1"/>
    <col min="77" max="77" width="4.625" customWidth="1"/>
    <col min="78" max="78" width="8" customWidth="1"/>
    <col min="79" max="79" width="4.625" customWidth="1"/>
    <col min="80" max="80" width="8" customWidth="1"/>
    <col min="81" max="81" width="4.625" customWidth="1"/>
    <col min="82" max="82" width="8" customWidth="1"/>
    <col min="83" max="83" width="4.625" customWidth="1"/>
    <col min="85" max="85" width="4.625" customWidth="1"/>
    <col min="86" max="86" width="8" customWidth="1"/>
    <col min="87" max="87" width="4.625" customWidth="1"/>
    <col min="88" max="88" width="8" customWidth="1"/>
    <col min="89" max="89" width="4.625" customWidth="1"/>
    <col min="90" max="90" width="8" customWidth="1"/>
    <col min="91" max="91" width="4.625" customWidth="1"/>
    <col min="92" max="92" width="8" customWidth="1"/>
    <col min="93" max="93" width="4.625" customWidth="1"/>
    <col min="94" max="94" width="8" customWidth="1"/>
    <col min="95" max="95" width="4.625" customWidth="1"/>
    <col min="96" max="96" width="8" customWidth="1"/>
    <col min="97" max="97" width="4.625" customWidth="1"/>
    <col min="98" max="98" width="8" customWidth="1"/>
    <col min="99" max="99" width="4.625" customWidth="1"/>
    <col min="100" max="100" width="8" customWidth="1"/>
    <col min="101" max="101" width="4.625" customWidth="1"/>
    <col min="102" max="102" width="8" customWidth="1"/>
    <col min="103" max="103" width="4.625" customWidth="1"/>
    <col min="104" max="104" width="8" customWidth="1"/>
    <col min="105" max="105" width="4.625" customWidth="1"/>
    <col min="106" max="106" width="8" customWidth="1"/>
    <col min="107" max="107" width="4.625" customWidth="1"/>
    <col min="108" max="108" width="8" customWidth="1"/>
    <col min="109" max="109" width="4.625" customWidth="1"/>
    <col min="110" max="110" width="8" customWidth="1"/>
    <col min="111" max="111" width="4.625" customWidth="1"/>
    <col min="112" max="112" width="8" customWidth="1"/>
    <col min="113" max="113" width="4.625" customWidth="1"/>
    <col min="114" max="114" width="8" customWidth="1"/>
    <col min="115" max="115" width="4.625" customWidth="1"/>
    <col min="116" max="116" width="8" customWidth="1"/>
    <col min="117" max="117" width="4.625" customWidth="1"/>
    <col min="118" max="118" width="8" customWidth="1"/>
    <col min="119" max="119" width="4.625" customWidth="1"/>
    <col min="120" max="120" width="8" customWidth="1"/>
    <col min="121" max="121" width="4.625" customWidth="1"/>
    <col min="122" max="122" width="8" customWidth="1"/>
    <col min="123" max="123" width="4.625" customWidth="1"/>
    <col min="124" max="124" width="8" customWidth="1"/>
    <col min="125" max="125" width="4.625" customWidth="1"/>
    <col min="126" max="126" width="8" customWidth="1"/>
    <col min="127" max="127" width="4.625" customWidth="1"/>
    <col min="128" max="128" width="8" customWidth="1"/>
    <col min="129" max="129" width="4.625" customWidth="1"/>
    <col min="130" max="130" width="8" customWidth="1"/>
    <col min="131" max="131" width="5.75" style="40" customWidth="1"/>
    <col min="132" max="136" width="6.625" style="40" customWidth="1"/>
    <col min="137" max="137" width="5.625" style="40" customWidth="1"/>
    <col min="138" max="139" width="6.625" style="40" customWidth="1"/>
    <col min="140" max="141" width="5.75" style="40" customWidth="1"/>
    <col min="142" max="142" width="9" style="55"/>
  </cols>
  <sheetData>
    <row r="1" spans="1:142" ht="25.5" customHeight="1" x14ac:dyDescent="0.15">
      <c r="B1" s="69" t="s">
        <v>76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69" t="s">
        <v>77</v>
      </c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</row>
    <row r="2" spans="1:142" ht="26.25" customHeight="1" x14ac:dyDescent="0.15">
      <c r="B2" s="71" t="s">
        <v>78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EA2" s="67" t="s">
        <v>79</v>
      </c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</row>
    <row r="3" spans="1:142" ht="24" customHeight="1" x14ac:dyDescent="0.15">
      <c r="A3" s="70" t="s">
        <v>15</v>
      </c>
      <c r="B3" s="72" t="s">
        <v>1</v>
      </c>
      <c r="C3" s="70" t="s">
        <v>11</v>
      </c>
      <c r="D3" s="70"/>
      <c r="E3" s="70" t="s">
        <v>11</v>
      </c>
      <c r="F3" s="70"/>
      <c r="G3" s="70" t="s">
        <v>11</v>
      </c>
      <c r="H3" s="70"/>
      <c r="I3" s="70" t="s">
        <v>11</v>
      </c>
      <c r="J3" s="70"/>
      <c r="K3" s="70" t="s">
        <v>11</v>
      </c>
      <c r="L3" s="70"/>
      <c r="M3" s="70" t="s">
        <v>12</v>
      </c>
      <c r="N3" s="70"/>
      <c r="O3" s="70" t="s">
        <v>11</v>
      </c>
      <c r="P3" s="70"/>
      <c r="Q3" s="70" t="s">
        <v>11</v>
      </c>
      <c r="R3" s="70"/>
      <c r="S3" s="70" t="s">
        <v>11</v>
      </c>
      <c r="T3" s="70"/>
      <c r="U3" s="70" t="s">
        <v>11</v>
      </c>
      <c r="V3" s="70"/>
      <c r="W3" s="70" t="s">
        <v>11</v>
      </c>
      <c r="X3" s="70"/>
      <c r="Y3" s="70" t="s">
        <v>11</v>
      </c>
      <c r="Z3" s="70"/>
      <c r="AA3" s="70" t="s">
        <v>12</v>
      </c>
      <c r="AB3" s="70"/>
      <c r="AC3" s="70" t="s">
        <v>11</v>
      </c>
      <c r="AD3" s="70"/>
      <c r="AE3" s="70" t="s">
        <v>11</v>
      </c>
      <c r="AF3" s="70"/>
      <c r="AG3" s="70" t="s">
        <v>11</v>
      </c>
      <c r="AH3" s="70"/>
      <c r="AI3" s="70" t="s">
        <v>11</v>
      </c>
      <c r="AJ3" s="70"/>
      <c r="AK3" s="70" t="s">
        <v>11</v>
      </c>
      <c r="AL3" s="70"/>
      <c r="AM3" s="70" t="s">
        <v>11</v>
      </c>
      <c r="AN3" s="70"/>
      <c r="AO3" s="70" t="s">
        <v>12</v>
      </c>
      <c r="AP3" s="70"/>
      <c r="AQ3" s="70" t="s">
        <v>11</v>
      </c>
      <c r="AR3" s="70"/>
      <c r="AS3" s="70" t="s">
        <v>11</v>
      </c>
      <c r="AT3" s="70"/>
      <c r="AU3" s="70" t="s">
        <v>11</v>
      </c>
      <c r="AV3" s="70"/>
      <c r="AW3" s="70" t="s">
        <v>11</v>
      </c>
      <c r="AX3" s="70"/>
      <c r="AY3" s="70" t="s">
        <v>11</v>
      </c>
      <c r="AZ3" s="70"/>
      <c r="BA3" s="70" t="s">
        <v>11</v>
      </c>
      <c r="BB3" s="70"/>
      <c r="BC3" s="70" t="s">
        <v>12</v>
      </c>
      <c r="BD3" s="70"/>
      <c r="BE3" s="70" t="s">
        <v>11</v>
      </c>
      <c r="BF3" s="70"/>
      <c r="BG3" s="70" t="s">
        <v>11</v>
      </c>
      <c r="BH3" s="70"/>
      <c r="BI3" s="70" t="s">
        <v>11</v>
      </c>
      <c r="BJ3" s="70"/>
      <c r="BK3" s="70" t="s">
        <v>11</v>
      </c>
      <c r="BL3" s="70"/>
      <c r="BM3" s="70" t="s">
        <v>11</v>
      </c>
      <c r="BN3" s="70"/>
      <c r="BO3" s="70" t="s">
        <v>11</v>
      </c>
      <c r="BP3" s="70"/>
      <c r="BQ3" s="70" t="s">
        <v>12</v>
      </c>
      <c r="BR3" s="70"/>
      <c r="BS3" s="70" t="s">
        <v>11</v>
      </c>
      <c r="BT3" s="70"/>
      <c r="BU3" s="70" t="s">
        <v>11</v>
      </c>
      <c r="BV3" s="70"/>
      <c r="BW3" s="70" t="s">
        <v>11</v>
      </c>
      <c r="BX3" s="70"/>
      <c r="BY3" s="70" t="s">
        <v>11</v>
      </c>
      <c r="BZ3" s="70"/>
      <c r="CA3" s="70" t="s">
        <v>11</v>
      </c>
      <c r="CB3" s="70"/>
      <c r="CC3" s="70" t="s">
        <v>11</v>
      </c>
      <c r="CD3" s="70"/>
      <c r="CE3" s="70" t="s">
        <v>12</v>
      </c>
      <c r="CF3" s="70"/>
      <c r="CG3" s="70" t="s">
        <v>11</v>
      </c>
      <c r="CH3" s="70"/>
      <c r="CI3" s="70" t="s">
        <v>11</v>
      </c>
      <c r="CJ3" s="70"/>
      <c r="CK3" s="70" t="s">
        <v>11</v>
      </c>
      <c r="CL3" s="70"/>
      <c r="CM3" s="70" t="s">
        <v>11</v>
      </c>
      <c r="CN3" s="70"/>
      <c r="CO3" s="70" t="s">
        <v>11</v>
      </c>
      <c r="CP3" s="70"/>
      <c r="CQ3" s="70" t="s">
        <v>11</v>
      </c>
      <c r="CR3" s="70"/>
      <c r="CS3" s="70" t="s">
        <v>12</v>
      </c>
      <c r="CT3" s="70"/>
      <c r="CU3" s="70" t="s">
        <v>11</v>
      </c>
      <c r="CV3" s="70"/>
      <c r="CW3" s="70" t="s">
        <v>11</v>
      </c>
      <c r="CX3" s="70"/>
      <c r="CY3" s="70" t="s">
        <v>11</v>
      </c>
      <c r="CZ3" s="70"/>
      <c r="DA3" s="70" t="s">
        <v>11</v>
      </c>
      <c r="DB3" s="70"/>
      <c r="DC3" s="70" t="s">
        <v>11</v>
      </c>
      <c r="DD3" s="70"/>
      <c r="DE3" s="70" t="s">
        <v>11</v>
      </c>
      <c r="DF3" s="70"/>
      <c r="DG3" s="70" t="s">
        <v>12</v>
      </c>
      <c r="DH3" s="70"/>
      <c r="DI3" s="70" t="s">
        <v>11</v>
      </c>
      <c r="DJ3" s="70"/>
      <c r="DK3" s="70" t="s">
        <v>11</v>
      </c>
      <c r="DL3" s="70"/>
      <c r="DM3" s="70" t="s">
        <v>11</v>
      </c>
      <c r="DN3" s="70"/>
      <c r="DO3" s="70" t="s">
        <v>11</v>
      </c>
      <c r="DP3" s="70"/>
      <c r="DQ3" s="70" t="s">
        <v>11</v>
      </c>
      <c r="DR3" s="70"/>
      <c r="DS3" s="70" t="s">
        <v>11</v>
      </c>
      <c r="DT3" s="70"/>
      <c r="DU3" s="70" t="s">
        <v>12</v>
      </c>
      <c r="DV3" s="70"/>
      <c r="DW3" s="70" t="s">
        <v>11</v>
      </c>
      <c r="DX3" s="70"/>
      <c r="DY3" s="70" t="s">
        <v>11</v>
      </c>
      <c r="DZ3" s="70"/>
      <c r="EA3" s="70" t="s">
        <v>19</v>
      </c>
      <c r="EB3" s="70"/>
      <c r="EC3" s="70"/>
      <c r="ED3" s="70"/>
      <c r="EE3" s="70"/>
      <c r="EF3" s="70"/>
      <c r="EG3" s="70" t="s">
        <v>20</v>
      </c>
      <c r="EH3" s="70"/>
      <c r="EI3" s="70"/>
      <c r="EJ3" s="70"/>
      <c r="EK3" s="70"/>
      <c r="EL3" s="70" t="s">
        <v>80</v>
      </c>
    </row>
    <row r="4" spans="1:142" ht="47.25" customHeight="1" x14ac:dyDescent="0.15">
      <c r="A4" s="70"/>
      <c r="B4" s="72"/>
      <c r="C4" s="38" t="s">
        <v>0</v>
      </c>
      <c r="D4" s="38" t="s">
        <v>14</v>
      </c>
      <c r="E4" s="38" t="s">
        <v>0</v>
      </c>
      <c r="F4" s="38" t="s">
        <v>13</v>
      </c>
      <c r="G4" s="38" t="s">
        <v>0</v>
      </c>
      <c r="H4" s="38" t="s">
        <v>13</v>
      </c>
      <c r="I4" s="38" t="s">
        <v>0</v>
      </c>
      <c r="J4" s="38" t="s">
        <v>13</v>
      </c>
      <c r="K4" s="38" t="s">
        <v>0</v>
      </c>
      <c r="L4" s="38" t="s">
        <v>13</v>
      </c>
      <c r="M4" s="38" t="s">
        <v>0</v>
      </c>
      <c r="N4" s="38" t="s">
        <v>13</v>
      </c>
      <c r="O4" s="38" t="s">
        <v>0</v>
      </c>
      <c r="P4" s="38" t="s">
        <v>13</v>
      </c>
      <c r="Q4" s="38" t="s">
        <v>0</v>
      </c>
      <c r="R4" s="38" t="s">
        <v>13</v>
      </c>
      <c r="S4" s="38" t="s">
        <v>0</v>
      </c>
      <c r="T4" s="38" t="s">
        <v>13</v>
      </c>
      <c r="U4" s="38" t="s">
        <v>0</v>
      </c>
      <c r="V4" s="38" t="s">
        <v>13</v>
      </c>
      <c r="W4" s="38" t="s">
        <v>0</v>
      </c>
      <c r="X4" s="38" t="s">
        <v>13</v>
      </c>
      <c r="Y4" s="38" t="s">
        <v>0</v>
      </c>
      <c r="Z4" s="38" t="s">
        <v>13</v>
      </c>
      <c r="AA4" s="38" t="s">
        <v>0</v>
      </c>
      <c r="AB4" s="38" t="s">
        <v>13</v>
      </c>
      <c r="AC4" s="38" t="s">
        <v>0</v>
      </c>
      <c r="AD4" s="38" t="s">
        <v>13</v>
      </c>
      <c r="AE4" s="38" t="s">
        <v>0</v>
      </c>
      <c r="AF4" s="38" t="s">
        <v>13</v>
      </c>
      <c r="AG4" s="38" t="s">
        <v>0</v>
      </c>
      <c r="AH4" s="38" t="s">
        <v>13</v>
      </c>
      <c r="AI4" s="38" t="s">
        <v>0</v>
      </c>
      <c r="AJ4" s="38" t="s">
        <v>13</v>
      </c>
      <c r="AK4" s="38" t="s">
        <v>0</v>
      </c>
      <c r="AL4" s="38" t="s">
        <v>13</v>
      </c>
      <c r="AM4" s="38" t="s">
        <v>0</v>
      </c>
      <c r="AN4" s="38" t="s">
        <v>13</v>
      </c>
      <c r="AO4" s="38" t="s">
        <v>0</v>
      </c>
      <c r="AP4" s="38" t="s">
        <v>13</v>
      </c>
      <c r="AQ4" s="38" t="s">
        <v>0</v>
      </c>
      <c r="AR4" s="38" t="s">
        <v>13</v>
      </c>
      <c r="AS4" s="38" t="s">
        <v>0</v>
      </c>
      <c r="AT4" s="38" t="s">
        <v>13</v>
      </c>
      <c r="AU4" s="38" t="s">
        <v>0</v>
      </c>
      <c r="AV4" s="38" t="s">
        <v>13</v>
      </c>
      <c r="AW4" s="38" t="s">
        <v>0</v>
      </c>
      <c r="AX4" s="38" t="s">
        <v>13</v>
      </c>
      <c r="AY4" s="38" t="s">
        <v>0</v>
      </c>
      <c r="AZ4" s="38" t="s">
        <v>13</v>
      </c>
      <c r="BA4" s="38" t="s">
        <v>0</v>
      </c>
      <c r="BB4" s="38" t="s">
        <v>13</v>
      </c>
      <c r="BC4" s="38" t="s">
        <v>0</v>
      </c>
      <c r="BD4" s="38" t="s">
        <v>13</v>
      </c>
      <c r="BE4" s="38" t="s">
        <v>0</v>
      </c>
      <c r="BF4" s="38" t="s">
        <v>13</v>
      </c>
      <c r="BG4" s="38" t="s">
        <v>0</v>
      </c>
      <c r="BH4" s="38" t="s">
        <v>13</v>
      </c>
      <c r="BI4" s="38" t="s">
        <v>0</v>
      </c>
      <c r="BJ4" s="38" t="s">
        <v>13</v>
      </c>
      <c r="BK4" s="38" t="s">
        <v>0</v>
      </c>
      <c r="BL4" s="38" t="s">
        <v>13</v>
      </c>
      <c r="BM4" s="38" t="s">
        <v>0</v>
      </c>
      <c r="BN4" s="38" t="s">
        <v>13</v>
      </c>
      <c r="BO4" s="38" t="s">
        <v>0</v>
      </c>
      <c r="BP4" s="38" t="s">
        <v>13</v>
      </c>
      <c r="BQ4" s="38" t="s">
        <v>0</v>
      </c>
      <c r="BR4" s="38" t="s">
        <v>13</v>
      </c>
      <c r="BS4" s="38" t="s">
        <v>0</v>
      </c>
      <c r="BT4" s="38" t="s">
        <v>13</v>
      </c>
      <c r="BU4" s="38" t="s">
        <v>0</v>
      </c>
      <c r="BV4" s="38" t="s">
        <v>13</v>
      </c>
      <c r="BW4" s="38" t="s">
        <v>0</v>
      </c>
      <c r="BX4" s="38" t="s">
        <v>13</v>
      </c>
      <c r="BY4" s="38" t="s">
        <v>0</v>
      </c>
      <c r="BZ4" s="38" t="s">
        <v>13</v>
      </c>
      <c r="CA4" s="38" t="s">
        <v>0</v>
      </c>
      <c r="CB4" s="38" t="s">
        <v>13</v>
      </c>
      <c r="CC4" s="38" t="s">
        <v>0</v>
      </c>
      <c r="CD4" s="38" t="s">
        <v>13</v>
      </c>
      <c r="CE4" s="38" t="s">
        <v>0</v>
      </c>
      <c r="CF4" s="38" t="s">
        <v>13</v>
      </c>
      <c r="CG4" s="38" t="s">
        <v>0</v>
      </c>
      <c r="CH4" s="38" t="s">
        <v>13</v>
      </c>
      <c r="CI4" s="38" t="s">
        <v>0</v>
      </c>
      <c r="CJ4" s="38" t="s">
        <v>13</v>
      </c>
      <c r="CK4" s="38" t="s">
        <v>0</v>
      </c>
      <c r="CL4" s="38" t="s">
        <v>13</v>
      </c>
      <c r="CM4" s="38" t="s">
        <v>0</v>
      </c>
      <c r="CN4" s="38" t="s">
        <v>13</v>
      </c>
      <c r="CO4" s="38" t="s">
        <v>0</v>
      </c>
      <c r="CP4" s="38" t="s">
        <v>13</v>
      </c>
      <c r="CQ4" s="38" t="s">
        <v>0</v>
      </c>
      <c r="CR4" s="38" t="s">
        <v>13</v>
      </c>
      <c r="CS4" s="38" t="s">
        <v>0</v>
      </c>
      <c r="CT4" s="38" t="s">
        <v>13</v>
      </c>
      <c r="CU4" s="38" t="s">
        <v>0</v>
      </c>
      <c r="CV4" s="38" t="s">
        <v>13</v>
      </c>
      <c r="CW4" s="38" t="s">
        <v>0</v>
      </c>
      <c r="CX4" s="38" t="s">
        <v>13</v>
      </c>
      <c r="CY4" s="38" t="s">
        <v>0</v>
      </c>
      <c r="CZ4" s="38" t="s">
        <v>13</v>
      </c>
      <c r="DA4" s="38" t="s">
        <v>0</v>
      </c>
      <c r="DB4" s="38" t="s">
        <v>13</v>
      </c>
      <c r="DC4" s="38" t="s">
        <v>0</v>
      </c>
      <c r="DD4" s="38" t="s">
        <v>13</v>
      </c>
      <c r="DE4" s="38" t="s">
        <v>0</v>
      </c>
      <c r="DF4" s="38" t="s">
        <v>13</v>
      </c>
      <c r="DG4" s="38" t="s">
        <v>0</v>
      </c>
      <c r="DH4" s="38" t="s">
        <v>13</v>
      </c>
      <c r="DI4" s="38" t="s">
        <v>0</v>
      </c>
      <c r="DJ4" s="38" t="s">
        <v>13</v>
      </c>
      <c r="DK4" s="38" t="s">
        <v>0</v>
      </c>
      <c r="DL4" s="38" t="s">
        <v>13</v>
      </c>
      <c r="DM4" s="38" t="s">
        <v>0</v>
      </c>
      <c r="DN4" s="38" t="s">
        <v>13</v>
      </c>
      <c r="DO4" s="38" t="s">
        <v>0</v>
      </c>
      <c r="DP4" s="38" t="s">
        <v>13</v>
      </c>
      <c r="DQ4" s="38" t="s">
        <v>0</v>
      </c>
      <c r="DR4" s="38" t="s">
        <v>13</v>
      </c>
      <c r="DS4" s="38" t="s">
        <v>0</v>
      </c>
      <c r="DT4" s="38" t="s">
        <v>13</v>
      </c>
      <c r="DU4" s="38" t="s">
        <v>0</v>
      </c>
      <c r="DV4" s="38" t="s">
        <v>13</v>
      </c>
      <c r="DW4" s="38" t="s">
        <v>0</v>
      </c>
      <c r="DX4" s="38" t="s">
        <v>13</v>
      </c>
      <c r="DY4" s="38" t="s">
        <v>0</v>
      </c>
      <c r="DZ4" s="38" t="s">
        <v>13</v>
      </c>
      <c r="EA4" s="33" t="s">
        <v>21</v>
      </c>
      <c r="EB4" s="44" t="s">
        <v>81</v>
      </c>
      <c r="EC4" s="44" t="s">
        <v>82</v>
      </c>
      <c r="ED4" s="44" t="s">
        <v>83</v>
      </c>
      <c r="EE4" s="44" t="s">
        <v>84</v>
      </c>
      <c r="EF4" s="44" t="s">
        <v>22</v>
      </c>
      <c r="EG4" s="44" t="s">
        <v>23</v>
      </c>
      <c r="EH4" s="44" t="s">
        <v>85</v>
      </c>
      <c r="EI4" s="44" t="s">
        <v>86</v>
      </c>
      <c r="EJ4" s="44" t="s">
        <v>87</v>
      </c>
      <c r="EK4" s="44" t="s">
        <v>88</v>
      </c>
      <c r="EL4" s="70"/>
    </row>
    <row r="5" spans="1:142" x14ac:dyDescent="0.15">
      <c r="A5" s="2">
        <v>180989</v>
      </c>
      <c r="B5" s="10" t="s">
        <v>98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39">
        <f>COUNTIF(C5:DZ5,"正常出勤")</f>
        <v>0</v>
      </c>
      <c r="EB5" s="39">
        <f>COUNTIF(C5:DZ5,"旷课")</f>
        <v>0</v>
      </c>
      <c r="EC5" s="39">
        <f>COUNTIF(C5:DZ5,"迟到")</f>
        <v>0</v>
      </c>
      <c r="ED5" s="39">
        <f>COUNTIF(C5:DZ5,"早退")</f>
        <v>0</v>
      </c>
      <c r="EE5" s="39">
        <f>COUNTIF(C5:DZ5,"事假")</f>
        <v>0</v>
      </c>
      <c r="EF5" s="39">
        <f>COUNTIF(C5:DZ5,"病假")</f>
        <v>0</v>
      </c>
      <c r="EG5" s="39">
        <f>COUNTIF(C5:DZ5,"遵守纪律")</f>
        <v>0</v>
      </c>
      <c r="EH5" s="39">
        <f>COUNTIF(C5:DZ5,"睡觉")</f>
        <v>0</v>
      </c>
      <c r="EI5" s="39">
        <f>COUNTIF(C5:DZ5,"玩手机")</f>
        <v>0</v>
      </c>
      <c r="EJ5" s="39">
        <f>COUNTIF(C5:DZ5,"课中讲话")</f>
        <v>0</v>
      </c>
      <c r="EK5" s="39">
        <f>COUNTIF(C5:DZ5,"严重违纪")</f>
        <v>0</v>
      </c>
      <c r="EL5" s="56">
        <f>100+EB5*-2+EC5*-1+ED5*-1+EE5*-0.5+EH5*-1+EI5*-1+EJ5*-1+EK5*-5</f>
        <v>100</v>
      </c>
    </row>
    <row r="6" spans="1:142" x14ac:dyDescent="0.15">
      <c r="A6" s="2"/>
      <c r="B6" s="22" t="s">
        <v>99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39">
        <f t="shared" ref="EA6:EA54" si="0">COUNTIF(C6:DZ6,"正常出勤")</f>
        <v>0</v>
      </c>
      <c r="EB6" s="39">
        <f t="shared" ref="EB6:EB54" si="1">COUNTIF(C6:DZ6,"旷课")</f>
        <v>0</v>
      </c>
      <c r="EC6" s="39">
        <f t="shared" ref="EC6:EC54" si="2">COUNTIF(C6:DZ6,"迟到")</f>
        <v>0</v>
      </c>
      <c r="ED6" s="39">
        <f t="shared" ref="ED6:ED54" si="3">COUNTIF(C6:DZ6,"早退")</f>
        <v>0</v>
      </c>
      <c r="EE6" s="39">
        <f t="shared" ref="EE6:EE54" si="4">COUNTIF(C6:DZ6,"事假")</f>
        <v>0</v>
      </c>
      <c r="EF6" s="39">
        <f t="shared" ref="EF6:EF54" si="5">COUNTIF(C6:DZ6,"病假")</f>
        <v>0</v>
      </c>
      <c r="EG6" s="39">
        <f t="shared" ref="EG6:EG54" si="6">COUNTIF(C6:DZ6,"遵守纪律")</f>
        <v>0</v>
      </c>
      <c r="EH6" s="39">
        <f t="shared" ref="EH6:EH54" si="7">COUNTIF(C6:DZ6,"睡觉")</f>
        <v>0</v>
      </c>
      <c r="EI6" s="39">
        <f t="shared" ref="EI6:EI54" si="8">COUNTIF(C6:DZ6,"玩手机")</f>
        <v>0</v>
      </c>
      <c r="EJ6" s="39">
        <f t="shared" ref="EJ6:EJ54" si="9">COUNTIF(C6:DZ6,"课中讲话")</f>
        <v>0</v>
      </c>
      <c r="EK6" s="39">
        <f t="shared" ref="EK6:EK54" si="10">COUNTIF(C6:DZ6,"严重违纪")</f>
        <v>0</v>
      </c>
      <c r="EL6" s="56">
        <f t="shared" ref="EL6:EL54" si="11">100+EB6*-2+EC6*-1+ED6*-1+EE6*-0.5+EH6*-1+EI6*-1+EJ6*-1+EK6*-5</f>
        <v>100</v>
      </c>
    </row>
    <row r="7" spans="1:142" x14ac:dyDescent="0.15">
      <c r="A7" s="2"/>
      <c r="B7" s="22" t="s">
        <v>100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39">
        <f t="shared" si="0"/>
        <v>0</v>
      </c>
      <c r="EB7" s="39">
        <f t="shared" si="1"/>
        <v>0</v>
      </c>
      <c r="EC7" s="39">
        <f t="shared" si="2"/>
        <v>0</v>
      </c>
      <c r="ED7" s="39">
        <f t="shared" si="3"/>
        <v>0</v>
      </c>
      <c r="EE7" s="39">
        <f t="shared" si="4"/>
        <v>0</v>
      </c>
      <c r="EF7" s="39">
        <f t="shared" si="5"/>
        <v>0</v>
      </c>
      <c r="EG7" s="39">
        <f t="shared" si="6"/>
        <v>0</v>
      </c>
      <c r="EH7" s="39">
        <f t="shared" si="7"/>
        <v>0</v>
      </c>
      <c r="EI7" s="39">
        <f t="shared" si="8"/>
        <v>0</v>
      </c>
      <c r="EJ7" s="39">
        <f t="shared" si="9"/>
        <v>0</v>
      </c>
      <c r="EK7" s="39">
        <f t="shared" si="10"/>
        <v>0</v>
      </c>
      <c r="EL7" s="56">
        <f t="shared" si="11"/>
        <v>100</v>
      </c>
    </row>
    <row r="8" spans="1:142" x14ac:dyDescent="0.15">
      <c r="A8" s="2"/>
      <c r="B8" s="22" t="s">
        <v>101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39">
        <f t="shared" si="0"/>
        <v>0</v>
      </c>
      <c r="EB8" s="39">
        <f t="shared" si="1"/>
        <v>0</v>
      </c>
      <c r="EC8" s="39">
        <f t="shared" si="2"/>
        <v>0</v>
      </c>
      <c r="ED8" s="39">
        <f t="shared" si="3"/>
        <v>0</v>
      </c>
      <c r="EE8" s="39">
        <f t="shared" si="4"/>
        <v>0</v>
      </c>
      <c r="EF8" s="39">
        <f t="shared" si="5"/>
        <v>0</v>
      </c>
      <c r="EG8" s="39">
        <f t="shared" si="6"/>
        <v>0</v>
      </c>
      <c r="EH8" s="39">
        <f t="shared" si="7"/>
        <v>0</v>
      </c>
      <c r="EI8" s="39">
        <f t="shared" si="8"/>
        <v>0</v>
      </c>
      <c r="EJ8" s="39">
        <f t="shared" si="9"/>
        <v>0</v>
      </c>
      <c r="EK8" s="39">
        <f t="shared" si="10"/>
        <v>0</v>
      </c>
      <c r="EL8" s="56">
        <f t="shared" si="11"/>
        <v>100</v>
      </c>
    </row>
    <row r="9" spans="1:142" x14ac:dyDescent="0.15">
      <c r="A9" s="2"/>
      <c r="B9" s="2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39">
        <f t="shared" si="0"/>
        <v>0</v>
      </c>
      <c r="EB9" s="39">
        <f t="shared" si="1"/>
        <v>0</v>
      </c>
      <c r="EC9" s="39">
        <f t="shared" si="2"/>
        <v>0</v>
      </c>
      <c r="ED9" s="39">
        <f t="shared" si="3"/>
        <v>0</v>
      </c>
      <c r="EE9" s="39">
        <f t="shared" si="4"/>
        <v>0</v>
      </c>
      <c r="EF9" s="39">
        <f t="shared" si="5"/>
        <v>0</v>
      </c>
      <c r="EG9" s="39">
        <f t="shared" si="6"/>
        <v>0</v>
      </c>
      <c r="EH9" s="39">
        <f t="shared" si="7"/>
        <v>0</v>
      </c>
      <c r="EI9" s="39">
        <f t="shared" si="8"/>
        <v>0</v>
      </c>
      <c r="EJ9" s="39">
        <f t="shared" si="9"/>
        <v>0</v>
      </c>
      <c r="EK9" s="39">
        <f t="shared" si="10"/>
        <v>0</v>
      </c>
      <c r="EL9" s="56">
        <f t="shared" si="11"/>
        <v>100</v>
      </c>
    </row>
    <row r="10" spans="1:142" x14ac:dyDescent="0.15">
      <c r="A10" s="2"/>
      <c r="B10" s="2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39">
        <f t="shared" si="0"/>
        <v>0</v>
      </c>
      <c r="EB10" s="39">
        <f t="shared" si="1"/>
        <v>0</v>
      </c>
      <c r="EC10" s="39">
        <f t="shared" si="2"/>
        <v>0</v>
      </c>
      <c r="ED10" s="39">
        <f t="shared" si="3"/>
        <v>0</v>
      </c>
      <c r="EE10" s="39">
        <f t="shared" si="4"/>
        <v>0</v>
      </c>
      <c r="EF10" s="39">
        <f t="shared" si="5"/>
        <v>0</v>
      </c>
      <c r="EG10" s="39">
        <f t="shared" si="6"/>
        <v>0</v>
      </c>
      <c r="EH10" s="39">
        <f t="shared" si="7"/>
        <v>0</v>
      </c>
      <c r="EI10" s="39">
        <f t="shared" si="8"/>
        <v>0</v>
      </c>
      <c r="EJ10" s="39">
        <f t="shared" si="9"/>
        <v>0</v>
      </c>
      <c r="EK10" s="39">
        <f t="shared" si="10"/>
        <v>0</v>
      </c>
      <c r="EL10" s="56">
        <f t="shared" si="11"/>
        <v>100</v>
      </c>
    </row>
    <row r="11" spans="1:142" x14ac:dyDescent="0.15">
      <c r="A11" s="2"/>
      <c r="B11" s="2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39">
        <f t="shared" si="0"/>
        <v>0</v>
      </c>
      <c r="EB11" s="39">
        <f t="shared" si="1"/>
        <v>0</v>
      </c>
      <c r="EC11" s="39">
        <f t="shared" si="2"/>
        <v>0</v>
      </c>
      <c r="ED11" s="39">
        <f t="shared" si="3"/>
        <v>0</v>
      </c>
      <c r="EE11" s="39">
        <f t="shared" si="4"/>
        <v>0</v>
      </c>
      <c r="EF11" s="39">
        <f t="shared" si="5"/>
        <v>0</v>
      </c>
      <c r="EG11" s="39">
        <f t="shared" si="6"/>
        <v>0</v>
      </c>
      <c r="EH11" s="39">
        <f t="shared" si="7"/>
        <v>0</v>
      </c>
      <c r="EI11" s="39">
        <f t="shared" si="8"/>
        <v>0</v>
      </c>
      <c r="EJ11" s="39">
        <f t="shared" si="9"/>
        <v>0</v>
      </c>
      <c r="EK11" s="39">
        <f t="shared" si="10"/>
        <v>0</v>
      </c>
      <c r="EL11" s="56">
        <f t="shared" si="11"/>
        <v>100</v>
      </c>
    </row>
    <row r="12" spans="1:142" x14ac:dyDescent="0.15">
      <c r="A12" s="2"/>
      <c r="B12" s="2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39">
        <f t="shared" si="0"/>
        <v>0</v>
      </c>
      <c r="EB12" s="39">
        <f t="shared" si="1"/>
        <v>0</v>
      </c>
      <c r="EC12" s="39">
        <f t="shared" si="2"/>
        <v>0</v>
      </c>
      <c r="ED12" s="39">
        <f t="shared" si="3"/>
        <v>0</v>
      </c>
      <c r="EE12" s="39">
        <f t="shared" si="4"/>
        <v>0</v>
      </c>
      <c r="EF12" s="39">
        <f t="shared" si="5"/>
        <v>0</v>
      </c>
      <c r="EG12" s="39">
        <f t="shared" si="6"/>
        <v>0</v>
      </c>
      <c r="EH12" s="39">
        <f t="shared" si="7"/>
        <v>0</v>
      </c>
      <c r="EI12" s="39">
        <f t="shared" si="8"/>
        <v>0</v>
      </c>
      <c r="EJ12" s="39">
        <f t="shared" si="9"/>
        <v>0</v>
      </c>
      <c r="EK12" s="39">
        <f t="shared" si="10"/>
        <v>0</v>
      </c>
      <c r="EL12" s="56">
        <f t="shared" si="11"/>
        <v>100</v>
      </c>
    </row>
    <row r="13" spans="1:142" x14ac:dyDescent="0.15">
      <c r="A13" s="2"/>
      <c r="B13" s="2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39">
        <f t="shared" si="0"/>
        <v>0</v>
      </c>
      <c r="EB13" s="39">
        <f t="shared" si="1"/>
        <v>0</v>
      </c>
      <c r="EC13" s="39">
        <f t="shared" si="2"/>
        <v>0</v>
      </c>
      <c r="ED13" s="39">
        <f t="shared" si="3"/>
        <v>0</v>
      </c>
      <c r="EE13" s="39">
        <f t="shared" si="4"/>
        <v>0</v>
      </c>
      <c r="EF13" s="39">
        <f t="shared" si="5"/>
        <v>0</v>
      </c>
      <c r="EG13" s="39">
        <f t="shared" si="6"/>
        <v>0</v>
      </c>
      <c r="EH13" s="39">
        <f t="shared" si="7"/>
        <v>0</v>
      </c>
      <c r="EI13" s="39">
        <f t="shared" si="8"/>
        <v>0</v>
      </c>
      <c r="EJ13" s="39">
        <f t="shared" si="9"/>
        <v>0</v>
      </c>
      <c r="EK13" s="39">
        <f t="shared" si="10"/>
        <v>0</v>
      </c>
      <c r="EL13" s="56">
        <f t="shared" si="11"/>
        <v>100</v>
      </c>
    </row>
    <row r="14" spans="1:142" x14ac:dyDescent="0.15">
      <c r="A14" s="2"/>
      <c r="B14" s="2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39">
        <f t="shared" si="0"/>
        <v>0</v>
      </c>
      <c r="EB14" s="39">
        <f t="shared" si="1"/>
        <v>0</v>
      </c>
      <c r="EC14" s="39">
        <f t="shared" si="2"/>
        <v>0</v>
      </c>
      <c r="ED14" s="39">
        <f t="shared" si="3"/>
        <v>0</v>
      </c>
      <c r="EE14" s="39">
        <f t="shared" si="4"/>
        <v>0</v>
      </c>
      <c r="EF14" s="39">
        <f t="shared" si="5"/>
        <v>0</v>
      </c>
      <c r="EG14" s="39">
        <f t="shared" si="6"/>
        <v>0</v>
      </c>
      <c r="EH14" s="39">
        <f t="shared" si="7"/>
        <v>0</v>
      </c>
      <c r="EI14" s="39">
        <f t="shared" si="8"/>
        <v>0</v>
      </c>
      <c r="EJ14" s="39">
        <f t="shared" si="9"/>
        <v>0</v>
      </c>
      <c r="EK14" s="39">
        <f t="shared" si="10"/>
        <v>0</v>
      </c>
      <c r="EL14" s="56">
        <f t="shared" si="11"/>
        <v>100</v>
      </c>
    </row>
    <row r="15" spans="1:142" x14ac:dyDescent="0.15">
      <c r="A15" s="2"/>
      <c r="B15" s="2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39">
        <f t="shared" si="0"/>
        <v>0</v>
      </c>
      <c r="EB15" s="39">
        <f t="shared" si="1"/>
        <v>0</v>
      </c>
      <c r="EC15" s="39">
        <f t="shared" si="2"/>
        <v>0</v>
      </c>
      <c r="ED15" s="39">
        <f t="shared" si="3"/>
        <v>0</v>
      </c>
      <c r="EE15" s="39">
        <f t="shared" si="4"/>
        <v>0</v>
      </c>
      <c r="EF15" s="39">
        <f t="shared" si="5"/>
        <v>0</v>
      </c>
      <c r="EG15" s="39">
        <f t="shared" si="6"/>
        <v>0</v>
      </c>
      <c r="EH15" s="39">
        <f t="shared" si="7"/>
        <v>0</v>
      </c>
      <c r="EI15" s="39">
        <f t="shared" si="8"/>
        <v>0</v>
      </c>
      <c r="EJ15" s="39">
        <f t="shared" si="9"/>
        <v>0</v>
      </c>
      <c r="EK15" s="39">
        <f t="shared" si="10"/>
        <v>0</v>
      </c>
      <c r="EL15" s="56">
        <f t="shared" si="11"/>
        <v>100</v>
      </c>
    </row>
    <row r="16" spans="1:142" x14ac:dyDescent="0.15">
      <c r="A16" s="2"/>
      <c r="B16" s="2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39">
        <f t="shared" si="0"/>
        <v>0</v>
      </c>
      <c r="EB16" s="39">
        <f t="shared" si="1"/>
        <v>0</v>
      </c>
      <c r="EC16" s="39">
        <f t="shared" si="2"/>
        <v>0</v>
      </c>
      <c r="ED16" s="39">
        <f t="shared" si="3"/>
        <v>0</v>
      </c>
      <c r="EE16" s="39">
        <f t="shared" si="4"/>
        <v>0</v>
      </c>
      <c r="EF16" s="39">
        <f t="shared" si="5"/>
        <v>0</v>
      </c>
      <c r="EG16" s="39">
        <f t="shared" si="6"/>
        <v>0</v>
      </c>
      <c r="EH16" s="39">
        <f t="shared" si="7"/>
        <v>0</v>
      </c>
      <c r="EI16" s="39">
        <f t="shared" si="8"/>
        <v>0</v>
      </c>
      <c r="EJ16" s="39">
        <f t="shared" si="9"/>
        <v>0</v>
      </c>
      <c r="EK16" s="39">
        <f t="shared" si="10"/>
        <v>0</v>
      </c>
      <c r="EL16" s="56">
        <f t="shared" si="11"/>
        <v>100</v>
      </c>
    </row>
    <row r="17" spans="1:142" x14ac:dyDescent="0.15">
      <c r="A17" s="2"/>
      <c r="B17" s="2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39">
        <f t="shared" si="0"/>
        <v>0</v>
      </c>
      <c r="EB17" s="39">
        <f t="shared" si="1"/>
        <v>0</v>
      </c>
      <c r="EC17" s="39">
        <f t="shared" si="2"/>
        <v>0</v>
      </c>
      <c r="ED17" s="39">
        <f t="shared" si="3"/>
        <v>0</v>
      </c>
      <c r="EE17" s="39">
        <f t="shared" si="4"/>
        <v>0</v>
      </c>
      <c r="EF17" s="39">
        <f t="shared" si="5"/>
        <v>0</v>
      </c>
      <c r="EG17" s="39">
        <f t="shared" si="6"/>
        <v>0</v>
      </c>
      <c r="EH17" s="39">
        <f t="shared" si="7"/>
        <v>0</v>
      </c>
      <c r="EI17" s="39">
        <f t="shared" si="8"/>
        <v>0</v>
      </c>
      <c r="EJ17" s="39">
        <f t="shared" si="9"/>
        <v>0</v>
      </c>
      <c r="EK17" s="39">
        <f t="shared" si="10"/>
        <v>0</v>
      </c>
      <c r="EL17" s="56">
        <f t="shared" si="11"/>
        <v>100</v>
      </c>
    </row>
    <row r="18" spans="1:142" x14ac:dyDescent="0.15">
      <c r="A18" s="2"/>
      <c r="B18" s="2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39">
        <f t="shared" si="0"/>
        <v>0</v>
      </c>
      <c r="EB18" s="39">
        <f t="shared" si="1"/>
        <v>0</v>
      </c>
      <c r="EC18" s="39">
        <f t="shared" si="2"/>
        <v>0</v>
      </c>
      <c r="ED18" s="39">
        <f t="shared" si="3"/>
        <v>0</v>
      </c>
      <c r="EE18" s="39">
        <f t="shared" si="4"/>
        <v>0</v>
      </c>
      <c r="EF18" s="39">
        <f t="shared" si="5"/>
        <v>0</v>
      </c>
      <c r="EG18" s="39">
        <f t="shared" si="6"/>
        <v>0</v>
      </c>
      <c r="EH18" s="39">
        <f t="shared" si="7"/>
        <v>0</v>
      </c>
      <c r="EI18" s="39">
        <f t="shared" si="8"/>
        <v>0</v>
      </c>
      <c r="EJ18" s="39">
        <f t="shared" si="9"/>
        <v>0</v>
      </c>
      <c r="EK18" s="39">
        <f t="shared" si="10"/>
        <v>0</v>
      </c>
      <c r="EL18" s="56">
        <f t="shared" si="11"/>
        <v>100</v>
      </c>
    </row>
    <row r="19" spans="1:142" x14ac:dyDescent="0.15">
      <c r="A19" s="2"/>
      <c r="B19" s="2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39">
        <f t="shared" si="0"/>
        <v>0</v>
      </c>
      <c r="EB19" s="39">
        <f t="shared" si="1"/>
        <v>0</v>
      </c>
      <c r="EC19" s="39">
        <f t="shared" si="2"/>
        <v>0</v>
      </c>
      <c r="ED19" s="39">
        <f t="shared" si="3"/>
        <v>0</v>
      </c>
      <c r="EE19" s="39">
        <f t="shared" si="4"/>
        <v>0</v>
      </c>
      <c r="EF19" s="39">
        <f t="shared" si="5"/>
        <v>0</v>
      </c>
      <c r="EG19" s="39">
        <f t="shared" si="6"/>
        <v>0</v>
      </c>
      <c r="EH19" s="39">
        <f t="shared" si="7"/>
        <v>0</v>
      </c>
      <c r="EI19" s="39">
        <f t="shared" si="8"/>
        <v>0</v>
      </c>
      <c r="EJ19" s="39">
        <f t="shared" si="9"/>
        <v>0</v>
      </c>
      <c r="EK19" s="39">
        <f t="shared" si="10"/>
        <v>0</v>
      </c>
      <c r="EL19" s="56">
        <f t="shared" si="11"/>
        <v>100</v>
      </c>
    </row>
    <row r="20" spans="1:142" x14ac:dyDescent="0.15">
      <c r="A20" s="2"/>
      <c r="B20" s="2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39">
        <f t="shared" si="0"/>
        <v>0</v>
      </c>
      <c r="EB20" s="39">
        <f t="shared" si="1"/>
        <v>0</v>
      </c>
      <c r="EC20" s="39">
        <f t="shared" si="2"/>
        <v>0</v>
      </c>
      <c r="ED20" s="39">
        <f t="shared" si="3"/>
        <v>0</v>
      </c>
      <c r="EE20" s="39">
        <f t="shared" si="4"/>
        <v>0</v>
      </c>
      <c r="EF20" s="39">
        <f t="shared" si="5"/>
        <v>0</v>
      </c>
      <c r="EG20" s="39">
        <f t="shared" si="6"/>
        <v>0</v>
      </c>
      <c r="EH20" s="39">
        <f t="shared" si="7"/>
        <v>0</v>
      </c>
      <c r="EI20" s="39">
        <f t="shared" si="8"/>
        <v>0</v>
      </c>
      <c r="EJ20" s="39">
        <f t="shared" si="9"/>
        <v>0</v>
      </c>
      <c r="EK20" s="39">
        <f t="shared" si="10"/>
        <v>0</v>
      </c>
      <c r="EL20" s="56">
        <f t="shared" si="11"/>
        <v>100</v>
      </c>
    </row>
    <row r="21" spans="1:142" x14ac:dyDescent="0.15">
      <c r="A21" s="2"/>
      <c r="B21" s="2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39">
        <f t="shared" si="0"/>
        <v>0</v>
      </c>
      <c r="EB21" s="39">
        <f t="shared" si="1"/>
        <v>0</v>
      </c>
      <c r="EC21" s="39">
        <f t="shared" si="2"/>
        <v>0</v>
      </c>
      <c r="ED21" s="39">
        <f t="shared" si="3"/>
        <v>0</v>
      </c>
      <c r="EE21" s="39">
        <f t="shared" si="4"/>
        <v>0</v>
      </c>
      <c r="EF21" s="39">
        <f t="shared" si="5"/>
        <v>0</v>
      </c>
      <c r="EG21" s="39">
        <f t="shared" si="6"/>
        <v>0</v>
      </c>
      <c r="EH21" s="39">
        <f t="shared" si="7"/>
        <v>0</v>
      </c>
      <c r="EI21" s="39">
        <f t="shared" si="8"/>
        <v>0</v>
      </c>
      <c r="EJ21" s="39">
        <f t="shared" si="9"/>
        <v>0</v>
      </c>
      <c r="EK21" s="39">
        <f t="shared" si="10"/>
        <v>0</v>
      </c>
      <c r="EL21" s="56">
        <f t="shared" si="11"/>
        <v>100</v>
      </c>
    </row>
    <row r="22" spans="1:142" x14ac:dyDescent="0.15">
      <c r="A22" s="2"/>
      <c r="B22" s="2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39">
        <f t="shared" si="0"/>
        <v>0</v>
      </c>
      <c r="EB22" s="39">
        <f t="shared" si="1"/>
        <v>0</v>
      </c>
      <c r="EC22" s="39">
        <f t="shared" si="2"/>
        <v>0</v>
      </c>
      <c r="ED22" s="39">
        <f t="shared" si="3"/>
        <v>0</v>
      </c>
      <c r="EE22" s="39">
        <f t="shared" si="4"/>
        <v>0</v>
      </c>
      <c r="EF22" s="39">
        <f t="shared" si="5"/>
        <v>0</v>
      </c>
      <c r="EG22" s="39">
        <f t="shared" si="6"/>
        <v>0</v>
      </c>
      <c r="EH22" s="39">
        <f t="shared" si="7"/>
        <v>0</v>
      </c>
      <c r="EI22" s="39">
        <f t="shared" si="8"/>
        <v>0</v>
      </c>
      <c r="EJ22" s="39">
        <f t="shared" si="9"/>
        <v>0</v>
      </c>
      <c r="EK22" s="39">
        <f t="shared" si="10"/>
        <v>0</v>
      </c>
      <c r="EL22" s="56">
        <f t="shared" si="11"/>
        <v>100</v>
      </c>
    </row>
    <row r="23" spans="1:142" x14ac:dyDescent="0.15">
      <c r="A23" s="2"/>
      <c r="B23" s="1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39">
        <f t="shared" si="0"/>
        <v>0</v>
      </c>
      <c r="EB23" s="39">
        <f t="shared" si="1"/>
        <v>0</v>
      </c>
      <c r="EC23" s="39">
        <f t="shared" si="2"/>
        <v>0</v>
      </c>
      <c r="ED23" s="39">
        <f t="shared" si="3"/>
        <v>0</v>
      </c>
      <c r="EE23" s="39">
        <f t="shared" si="4"/>
        <v>0</v>
      </c>
      <c r="EF23" s="39">
        <f t="shared" si="5"/>
        <v>0</v>
      </c>
      <c r="EG23" s="39">
        <f t="shared" si="6"/>
        <v>0</v>
      </c>
      <c r="EH23" s="39">
        <f t="shared" si="7"/>
        <v>0</v>
      </c>
      <c r="EI23" s="39">
        <f t="shared" si="8"/>
        <v>0</v>
      </c>
      <c r="EJ23" s="39">
        <f t="shared" si="9"/>
        <v>0</v>
      </c>
      <c r="EK23" s="39">
        <f t="shared" si="10"/>
        <v>0</v>
      </c>
      <c r="EL23" s="56">
        <f t="shared" si="11"/>
        <v>100</v>
      </c>
    </row>
    <row r="24" spans="1:142" x14ac:dyDescent="0.15">
      <c r="A24" s="2"/>
      <c r="B24" s="1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39">
        <f t="shared" si="0"/>
        <v>0</v>
      </c>
      <c r="EB24" s="39">
        <f t="shared" si="1"/>
        <v>0</v>
      </c>
      <c r="EC24" s="39">
        <f t="shared" si="2"/>
        <v>0</v>
      </c>
      <c r="ED24" s="39">
        <f t="shared" si="3"/>
        <v>0</v>
      </c>
      <c r="EE24" s="39">
        <f t="shared" si="4"/>
        <v>0</v>
      </c>
      <c r="EF24" s="39">
        <f t="shared" si="5"/>
        <v>0</v>
      </c>
      <c r="EG24" s="39">
        <f t="shared" si="6"/>
        <v>0</v>
      </c>
      <c r="EH24" s="39">
        <f t="shared" si="7"/>
        <v>0</v>
      </c>
      <c r="EI24" s="39">
        <f t="shared" si="8"/>
        <v>0</v>
      </c>
      <c r="EJ24" s="39">
        <f t="shared" si="9"/>
        <v>0</v>
      </c>
      <c r="EK24" s="39">
        <f t="shared" si="10"/>
        <v>0</v>
      </c>
      <c r="EL24" s="56">
        <f t="shared" si="11"/>
        <v>100</v>
      </c>
    </row>
    <row r="25" spans="1:142" x14ac:dyDescent="0.15">
      <c r="A25" s="2"/>
      <c r="B25" s="1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39">
        <f t="shared" si="0"/>
        <v>0</v>
      </c>
      <c r="EB25" s="39">
        <f t="shared" si="1"/>
        <v>0</v>
      </c>
      <c r="EC25" s="39">
        <f t="shared" si="2"/>
        <v>0</v>
      </c>
      <c r="ED25" s="39">
        <f t="shared" si="3"/>
        <v>0</v>
      </c>
      <c r="EE25" s="39">
        <f t="shared" si="4"/>
        <v>0</v>
      </c>
      <c r="EF25" s="39">
        <f t="shared" si="5"/>
        <v>0</v>
      </c>
      <c r="EG25" s="39">
        <f t="shared" si="6"/>
        <v>0</v>
      </c>
      <c r="EH25" s="39">
        <f t="shared" si="7"/>
        <v>0</v>
      </c>
      <c r="EI25" s="39">
        <f t="shared" si="8"/>
        <v>0</v>
      </c>
      <c r="EJ25" s="39">
        <f t="shared" si="9"/>
        <v>0</v>
      </c>
      <c r="EK25" s="39">
        <f t="shared" si="10"/>
        <v>0</v>
      </c>
      <c r="EL25" s="56">
        <f t="shared" si="11"/>
        <v>100</v>
      </c>
    </row>
    <row r="26" spans="1:142" x14ac:dyDescent="0.15">
      <c r="A26" s="2"/>
      <c r="B26" s="1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39">
        <f t="shared" si="0"/>
        <v>0</v>
      </c>
      <c r="EB26" s="39">
        <f t="shared" si="1"/>
        <v>0</v>
      </c>
      <c r="EC26" s="39">
        <f t="shared" si="2"/>
        <v>0</v>
      </c>
      <c r="ED26" s="39">
        <f t="shared" si="3"/>
        <v>0</v>
      </c>
      <c r="EE26" s="39">
        <f t="shared" si="4"/>
        <v>0</v>
      </c>
      <c r="EF26" s="39">
        <f t="shared" si="5"/>
        <v>0</v>
      </c>
      <c r="EG26" s="39">
        <f t="shared" si="6"/>
        <v>0</v>
      </c>
      <c r="EH26" s="39">
        <f t="shared" si="7"/>
        <v>0</v>
      </c>
      <c r="EI26" s="39">
        <f t="shared" si="8"/>
        <v>0</v>
      </c>
      <c r="EJ26" s="39">
        <f t="shared" si="9"/>
        <v>0</v>
      </c>
      <c r="EK26" s="39">
        <f t="shared" si="10"/>
        <v>0</v>
      </c>
      <c r="EL26" s="56">
        <f t="shared" si="11"/>
        <v>100</v>
      </c>
    </row>
    <row r="27" spans="1:142" x14ac:dyDescent="0.15">
      <c r="A27" s="2"/>
      <c r="B27" s="1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39">
        <f t="shared" si="0"/>
        <v>0</v>
      </c>
      <c r="EB27" s="39">
        <f t="shared" si="1"/>
        <v>0</v>
      </c>
      <c r="EC27" s="39">
        <f t="shared" si="2"/>
        <v>0</v>
      </c>
      <c r="ED27" s="39">
        <f t="shared" si="3"/>
        <v>0</v>
      </c>
      <c r="EE27" s="39">
        <f t="shared" si="4"/>
        <v>0</v>
      </c>
      <c r="EF27" s="39">
        <f t="shared" si="5"/>
        <v>0</v>
      </c>
      <c r="EG27" s="39">
        <f t="shared" si="6"/>
        <v>0</v>
      </c>
      <c r="EH27" s="39">
        <f t="shared" si="7"/>
        <v>0</v>
      </c>
      <c r="EI27" s="39">
        <f t="shared" si="8"/>
        <v>0</v>
      </c>
      <c r="EJ27" s="39">
        <f t="shared" si="9"/>
        <v>0</v>
      </c>
      <c r="EK27" s="39">
        <f t="shared" si="10"/>
        <v>0</v>
      </c>
      <c r="EL27" s="56">
        <f t="shared" si="11"/>
        <v>100</v>
      </c>
    </row>
    <row r="28" spans="1:142" x14ac:dyDescent="0.15">
      <c r="A28" s="2"/>
      <c r="B28" s="1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39">
        <f t="shared" si="0"/>
        <v>0</v>
      </c>
      <c r="EB28" s="39">
        <f t="shared" si="1"/>
        <v>0</v>
      </c>
      <c r="EC28" s="39">
        <f t="shared" si="2"/>
        <v>0</v>
      </c>
      <c r="ED28" s="39">
        <f t="shared" si="3"/>
        <v>0</v>
      </c>
      <c r="EE28" s="39">
        <f t="shared" si="4"/>
        <v>0</v>
      </c>
      <c r="EF28" s="39">
        <f t="shared" si="5"/>
        <v>0</v>
      </c>
      <c r="EG28" s="39">
        <f t="shared" si="6"/>
        <v>0</v>
      </c>
      <c r="EH28" s="39">
        <f t="shared" si="7"/>
        <v>0</v>
      </c>
      <c r="EI28" s="39">
        <f t="shared" si="8"/>
        <v>0</v>
      </c>
      <c r="EJ28" s="39">
        <f t="shared" si="9"/>
        <v>0</v>
      </c>
      <c r="EK28" s="39">
        <f t="shared" si="10"/>
        <v>0</v>
      </c>
      <c r="EL28" s="56">
        <f t="shared" si="11"/>
        <v>100</v>
      </c>
    </row>
    <row r="29" spans="1:142" x14ac:dyDescent="0.15">
      <c r="A29" s="2"/>
      <c r="B29" s="1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39">
        <f t="shared" si="0"/>
        <v>0</v>
      </c>
      <c r="EB29" s="39">
        <f t="shared" si="1"/>
        <v>0</v>
      </c>
      <c r="EC29" s="39">
        <f t="shared" si="2"/>
        <v>0</v>
      </c>
      <c r="ED29" s="39">
        <f t="shared" si="3"/>
        <v>0</v>
      </c>
      <c r="EE29" s="39">
        <f t="shared" si="4"/>
        <v>0</v>
      </c>
      <c r="EF29" s="39">
        <f t="shared" si="5"/>
        <v>0</v>
      </c>
      <c r="EG29" s="39">
        <f t="shared" si="6"/>
        <v>0</v>
      </c>
      <c r="EH29" s="39">
        <f t="shared" si="7"/>
        <v>0</v>
      </c>
      <c r="EI29" s="39">
        <f t="shared" si="8"/>
        <v>0</v>
      </c>
      <c r="EJ29" s="39">
        <f t="shared" si="9"/>
        <v>0</v>
      </c>
      <c r="EK29" s="39">
        <f t="shared" si="10"/>
        <v>0</v>
      </c>
      <c r="EL29" s="56">
        <f t="shared" si="11"/>
        <v>100</v>
      </c>
    </row>
    <row r="30" spans="1:142" x14ac:dyDescent="0.15">
      <c r="A30" s="2"/>
      <c r="B30" s="1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39">
        <f t="shared" si="0"/>
        <v>0</v>
      </c>
      <c r="EB30" s="39">
        <f t="shared" si="1"/>
        <v>0</v>
      </c>
      <c r="EC30" s="39">
        <f t="shared" si="2"/>
        <v>0</v>
      </c>
      <c r="ED30" s="39">
        <f t="shared" si="3"/>
        <v>0</v>
      </c>
      <c r="EE30" s="39">
        <f t="shared" si="4"/>
        <v>0</v>
      </c>
      <c r="EF30" s="39">
        <f t="shared" si="5"/>
        <v>0</v>
      </c>
      <c r="EG30" s="39">
        <f t="shared" si="6"/>
        <v>0</v>
      </c>
      <c r="EH30" s="39">
        <f t="shared" si="7"/>
        <v>0</v>
      </c>
      <c r="EI30" s="39">
        <f t="shared" si="8"/>
        <v>0</v>
      </c>
      <c r="EJ30" s="39">
        <f t="shared" si="9"/>
        <v>0</v>
      </c>
      <c r="EK30" s="39">
        <f t="shared" si="10"/>
        <v>0</v>
      </c>
      <c r="EL30" s="56">
        <f t="shared" si="11"/>
        <v>100</v>
      </c>
    </row>
    <row r="31" spans="1:142" x14ac:dyDescent="0.15">
      <c r="A31" s="2"/>
      <c r="B31" s="1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39">
        <f t="shared" si="0"/>
        <v>0</v>
      </c>
      <c r="EB31" s="39">
        <f t="shared" si="1"/>
        <v>0</v>
      </c>
      <c r="EC31" s="39">
        <f t="shared" si="2"/>
        <v>0</v>
      </c>
      <c r="ED31" s="39">
        <f t="shared" si="3"/>
        <v>0</v>
      </c>
      <c r="EE31" s="39">
        <f t="shared" si="4"/>
        <v>0</v>
      </c>
      <c r="EF31" s="39">
        <f t="shared" si="5"/>
        <v>0</v>
      </c>
      <c r="EG31" s="39">
        <f t="shared" si="6"/>
        <v>0</v>
      </c>
      <c r="EH31" s="39">
        <f t="shared" si="7"/>
        <v>0</v>
      </c>
      <c r="EI31" s="39">
        <f t="shared" si="8"/>
        <v>0</v>
      </c>
      <c r="EJ31" s="39">
        <f t="shared" si="9"/>
        <v>0</v>
      </c>
      <c r="EK31" s="39">
        <f t="shared" si="10"/>
        <v>0</v>
      </c>
      <c r="EL31" s="56">
        <f t="shared" si="11"/>
        <v>100</v>
      </c>
    </row>
    <row r="32" spans="1:142" x14ac:dyDescent="0.15">
      <c r="A32" s="2"/>
      <c r="B32" s="1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39">
        <f t="shared" si="0"/>
        <v>0</v>
      </c>
      <c r="EB32" s="39">
        <f t="shared" si="1"/>
        <v>0</v>
      </c>
      <c r="EC32" s="39">
        <f t="shared" si="2"/>
        <v>0</v>
      </c>
      <c r="ED32" s="39">
        <f t="shared" si="3"/>
        <v>0</v>
      </c>
      <c r="EE32" s="39">
        <f t="shared" si="4"/>
        <v>0</v>
      </c>
      <c r="EF32" s="39">
        <f t="shared" si="5"/>
        <v>0</v>
      </c>
      <c r="EG32" s="39">
        <f t="shared" si="6"/>
        <v>0</v>
      </c>
      <c r="EH32" s="39">
        <f t="shared" si="7"/>
        <v>0</v>
      </c>
      <c r="EI32" s="39">
        <f t="shared" si="8"/>
        <v>0</v>
      </c>
      <c r="EJ32" s="39">
        <f t="shared" si="9"/>
        <v>0</v>
      </c>
      <c r="EK32" s="39">
        <f t="shared" si="10"/>
        <v>0</v>
      </c>
      <c r="EL32" s="56">
        <f t="shared" si="11"/>
        <v>100</v>
      </c>
    </row>
    <row r="33" spans="1:142" x14ac:dyDescent="0.15">
      <c r="A33" s="2"/>
      <c r="B33" s="1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39">
        <f t="shared" si="0"/>
        <v>0</v>
      </c>
      <c r="EB33" s="39">
        <f t="shared" si="1"/>
        <v>0</v>
      </c>
      <c r="EC33" s="39">
        <f t="shared" si="2"/>
        <v>0</v>
      </c>
      <c r="ED33" s="39">
        <f t="shared" si="3"/>
        <v>0</v>
      </c>
      <c r="EE33" s="39">
        <f t="shared" si="4"/>
        <v>0</v>
      </c>
      <c r="EF33" s="39">
        <f t="shared" si="5"/>
        <v>0</v>
      </c>
      <c r="EG33" s="39">
        <f t="shared" si="6"/>
        <v>0</v>
      </c>
      <c r="EH33" s="39">
        <f t="shared" si="7"/>
        <v>0</v>
      </c>
      <c r="EI33" s="39">
        <f t="shared" si="8"/>
        <v>0</v>
      </c>
      <c r="EJ33" s="39">
        <f t="shared" si="9"/>
        <v>0</v>
      </c>
      <c r="EK33" s="39">
        <f t="shared" si="10"/>
        <v>0</v>
      </c>
      <c r="EL33" s="56">
        <f t="shared" si="11"/>
        <v>100</v>
      </c>
    </row>
    <row r="34" spans="1:142" x14ac:dyDescent="0.15">
      <c r="A34" s="2"/>
      <c r="B34" s="1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39">
        <f t="shared" si="0"/>
        <v>0</v>
      </c>
      <c r="EB34" s="39">
        <f t="shared" si="1"/>
        <v>0</v>
      </c>
      <c r="EC34" s="39">
        <f t="shared" si="2"/>
        <v>0</v>
      </c>
      <c r="ED34" s="39">
        <f t="shared" si="3"/>
        <v>0</v>
      </c>
      <c r="EE34" s="39">
        <f t="shared" si="4"/>
        <v>0</v>
      </c>
      <c r="EF34" s="39">
        <f t="shared" si="5"/>
        <v>0</v>
      </c>
      <c r="EG34" s="39">
        <f t="shared" si="6"/>
        <v>0</v>
      </c>
      <c r="EH34" s="39">
        <f t="shared" si="7"/>
        <v>0</v>
      </c>
      <c r="EI34" s="39">
        <f t="shared" si="8"/>
        <v>0</v>
      </c>
      <c r="EJ34" s="39">
        <f t="shared" si="9"/>
        <v>0</v>
      </c>
      <c r="EK34" s="39">
        <f t="shared" si="10"/>
        <v>0</v>
      </c>
      <c r="EL34" s="56">
        <f t="shared" si="11"/>
        <v>100</v>
      </c>
    </row>
    <row r="35" spans="1:142" x14ac:dyDescent="0.15">
      <c r="A35" s="2"/>
      <c r="B35" s="1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39">
        <f t="shared" si="0"/>
        <v>0</v>
      </c>
      <c r="EB35" s="39">
        <f t="shared" si="1"/>
        <v>0</v>
      </c>
      <c r="EC35" s="39">
        <f t="shared" si="2"/>
        <v>0</v>
      </c>
      <c r="ED35" s="39">
        <f t="shared" si="3"/>
        <v>0</v>
      </c>
      <c r="EE35" s="39">
        <f t="shared" si="4"/>
        <v>0</v>
      </c>
      <c r="EF35" s="39">
        <f t="shared" si="5"/>
        <v>0</v>
      </c>
      <c r="EG35" s="39">
        <f t="shared" si="6"/>
        <v>0</v>
      </c>
      <c r="EH35" s="39">
        <f t="shared" si="7"/>
        <v>0</v>
      </c>
      <c r="EI35" s="39">
        <f t="shared" si="8"/>
        <v>0</v>
      </c>
      <c r="EJ35" s="39">
        <f t="shared" si="9"/>
        <v>0</v>
      </c>
      <c r="EK35" s="39">
        <f t="shared" si="10"/>
        <v>0</v>
      </c>
      <c r="EL35" s="56">
        <f t="shared" si="11"/>
        <v>100</v>
      </c>
    </row>
    <row r="36" spans="1:142" x14ac:dyDescent="0.15">
      <c r="A36" s="2"/>
      <c r="B36" s="1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39">
        <f t="shared" si="0"/>
        <v>0</v>
      </c>
      <c r="EB36" s="39">
        <f t="shared" si="1"/>
        <v>0</v>
      </c>
      <c r="EC36" s="39">
        <f t="shared" si="2"/>
        <v>0</v>
      </c>
      <c r="ED36" s="39">
        <f t="shared" si="3"/>
        <v>0</v>
      </c>
      <c r="EE36" s="39">
        <f t="shared" si="4"/>
        <v>0</v>
      </c>
      <c r="EF36" s="39">
        <f t="shared" si="5"/>
        <v>0</v>
      </c>
      <c r="EG36" s="39">
        <f t="shared" si="6"/>
        <v>0</v>
      </c>
      <c r="EH36" s="39">
        <f t="shared" si="7"/>
        <v>0</v>
      </c>
      <c r="EI36" s="39">
        <f t="shared" si="8"/>
        <v>0</v>
      </c>
      <c r="EJ36" s="39">
        <f t="shared" si="9"/>
        <v>0</v>
      </c>
      <c r="EK36" s="39">
        <f t="shared" si="10"/>
        <v>0</v>
      </c>
      <c r="EL36" s="56">
        <f t="shared" si="11"/>
        <v>100</v>
      </c>
    </row>
    <row r="37" spans="1:142" x14ac:dyDescent="0.15">
      <c r="A37" s="2"/>
      <c r="B37" s="1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39">
        <f t="shared" si="0"/>
        <v>0</v>
      </c>
      <c r="EB37" s="39">
        <f t="shared" si="1"/>
        <v>0</v>
      </c>
      <c r="EC37" s="39">
        <f t="shared" si="2"/>
        <v>0</v>
      </c>
      <c r="ED37" s="39">
        <f t="shared" si="3"/>
        <v>0</v>
      </c>
      <c r="EE37" s="39">
        <f t="shared" si="4"/>
        <v>0</v>
      </c>
      <c r="EF37" s="39">
        <f t="shared" si="5"/>
        <v>0</v>
      </c>
      <c r="EG37" s="39">
        <f t="shared" si="6"/>
        <v>0</v>
      </c>
      <c r="EH37" s="39">
        <f t="shared" si="7"/>
        <v>0</v>
      </c>
      <c r="EI37" s="39">
        <f t="shared" si="8"/>
        <v>0</v>
      </c>
      <c r="EJ37" s="39">
        <f t="shared" si="9"/>
        <v>0</v>
      </c>
      <c r="EK37" s="39">
        <f t="shared" si="10"/>
        <v>0</v>
      </c>
      <c r="EL37" s="56">
        <f t="shared" si="11"/>
        <v>100</v>
      </c>
    </row>
    <row r="38" spans="1:142" x14ac:dyDescent="0.15">
      <c r="A38" s="2"/>
      <c r="B38" s="1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39">
        <f t="shared" si="0"/>
        <v>0</v>
      </c>
      <c r="EB38" s="39">
        <f t="shared" si="1"/>
        <v>0</v>
      </c>
      <c r="EC38" s="39">
        <f t="shared" si="2"/>
        <v>0</v>
      </c>
      <c r="ED38" s="39">
        <f t="shared" si="3"/>
        <v>0</v>
      </c>
      <c r="EE38" s="39">
        <f t="shared" si="4"/>
        <v>0</v>
      </c>
      <c r="EF38" s="39">
        <f t="shared" si="5"/>
        <v>0</v>
      </c>
      <c r="EG38" s="39">
        <f t="shared" si="6"/>
        <v>0</v>
      </c>
      <c r="EH38" s="39">
        <f t="shared" si="7"/>
        <v>0</v>
      </c>
      <c r="EI38" s="39">
        <f t="shared" si="8"/>
        <v>0</v>
      </c>
      <c r="EJ38" s="39">
        <f t="shared" si="9"/>
        <v>0</v>
      </c>
      <c r="EK38" s="39">
        <f t="shared" si="10"/>
        <v>0</v>
      </c>
      <c r="EL38" s="56">
        <f t="shared" si="11"/>
        <v>100</v>
      </c>
    </row>
    <row r="39" spans="1:142" x14ac:dyDescent="0.15">
      <c r="A39" s="2"/>
      <c r="B39" s="1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39">
        <f t="shared" si="0"/>
        <v>0</v>
      </c>
      <c r="EB39" s="39">
        <f t="shared" si="1"/>
        <v>0</v>
      </c>
      <c r="EC39" s="39">
        <f t="shared" si="2"/>
        <v>0</v>
      </c>
      <c r="ED39" s="39">
        <f t="shared" si="3"/>
        <v>0</v>
      </c>
      <c r="EE39" s="39">
        <f t="shared" si="4"/>
        <v>0</v>
      </c>
      <c r="EF39" s="39">
        <f t="shared" si="5"/>
        <v>0</v>
      </c>
      <c r="EG39" s="39">
        <f t="shared" si="6"/>
        <v>0</v>
      </c>
      <c r="EH39" s="39">
        <f t="shared" si="7"/>
        <v>0</v>
      </c>
      <c r="EI39" s="39">
        <f t="shared" si="8"/>
        <v>0</v>
      </c>
      <c r="EJ39" s="39">
        <f t="shared" si="9"/>
        <v>0</v>
      </c>
      <c r="EK39" s="39">
        <f t="shared" si="10"/>
        <v>0</v>
      </c>
      <c r="EL39" s="56">
        <f t="shared" si="11"/>
        <v>100</v>
      </c>
    </row>
    <row r="40" spans="1:142" x14ac:dyDescent="0.15">
      <c r="A40" s="2"/>
      <c r="B40" s="1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39">
        <f t="shared" si="0"/>
        <v>0</v>
      </c>
      <c r="EB40" s="39">
        <f t="shared" si="1"/>
        <v>0</v>
      </c>
      <c r="EC40" s="39">
        <f t="shared" si="2"/>
        <v>0</v>
      </c>
      <c r="ED40" s="39">
        <f t="shared" si="3"/>
        <v>0</v>
      </c>
      <c r="EE40" s="39">
        <f t="shared" si="4"/>
        <v>0</v>
      </c>
      <c r="EF40" s="39">
        <f t="shared" si="5"/>
        <v>0</v>
      </c>
      <c r="EG40" s="39">
        <f t="shared" si="6"/>
        <v>0</v>
      </c>
      <c r="EH40" s="39">
        <f t="shared" si="7"/>
        <v>0</v>
      </c>
      <c r="EI40" s="39">
        <f t="shared" si="8"/>
        <v>0</v>
      </c>
      <c r="EJ40" s="39">
        <f t="shared" si="9"/>
        <v>0</v>
      </c>
      <c r="EK40" s="39">
        <f t="shared" si="10"/>
        <v>0</v>
      </c>
      <c r="EL40" s="56">
        <f t="shared" si="11"/>
        <v>100</v>
      </c>
    </row>
    <row r="41" spans="1:142" x14ac:dyDescent="0.15">
      <c r="A41" s="2"/>
      <c r="B41" s="1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39">
        <f t="shared" si="0"/>
        <v>0</v>
      </c>
      <c r="EB41" s="39">
        <f t="shared" si="1"/>
        <v>0</v>
      </c>
      <c r="EC41" s="39">
        <f t="shared" si="2"/>
        <v>0</v>
      </c>
      <c r="ED41" s="39">
        <f t="shared" si="3"/>
        <v>0</v>
      </c>
      <c r="EE41" s="39">
        <f t="shared" si="4"/>
        <v>0</v>
      </c>
      <c r="EF41" s="39">
        <f t="shared" si="5"/>
        <v>0</v>
      </c>
      <c r="EG41" s="39">
        <f t="shared" si="6"/>
        <v>0</v>
      </c>
      <c r="EH41" s="39">
        <f t="shared" si="7"/>
        <v>0</v>
      </c>
      <c r="EI41" s="39">
        <f t="shared" si="8"/>
        <v>0</v>
      </c>
      <c r="EJ41" s="39">
        <f t="shared" si="9"/>
        <v>0</v>
      </c>
      <c r="EK41" s="39">
        <f t="shared" si="10"/>
        <v>0</v>
      </c>
      <c r="EL41" s="56">
        <f t="shared" si="11"/>
        <v>100</v>
      </c>
    </row>
    <row r="42" spans="1:142" x14ac:dyDescent="0.15">
      <c r="A42" s="2"/>
      <c r="B42" s="1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39">
        <f t="shared" si="0"/>
        <v>0</v>
      </c>
      <c r="EB42" s="39">
        <f t="shared" si="1"/>
        <v>0</v>
      </c>
      <c r="EC42" s="39">
        <f t="shared" si="2"/>
        <v>0</v>
      </c>
      <c r="ED42" s="39">
        <f t="shared" si="3"/>
        <v>0</v>
      </c>
      <c r="EE42" s="39">
        <f t="shared" si="4"/>
        <v>0</v>
      </c>
      <c r="EF42" s="39">
        <f t="shared" si="5"/>
        <v>0</v>
      </c>
      <c r="EG42" s="39">
        <f t="shared" si="6"/>
        <v>0</v>
      </c>
      <c r="EH42" s="39">
        <f t="shared" si="7"/>
        <v>0</v>
      </c>
      <c r="EI42" s="39">
        <f t="shared" si="8"/>
        <v>0</v>
      </c>
      <c r="EJ42" s="39">
        <f t="shared" si="9"/>
        <v>0</v>
      </c>
      <c r="EK42" s="39">
        <f t="shared" si="10"/>
        <v>0</v>
      </c>
      <c r="EL42" s="56">
        <f t="shared" si="11"/>
        <v>100</v>
      </c>
    </row>
    <row r="43" spans="1:142" x14ac:dyDescent="0.15">
      <c r="A43" s="2"/>
      <c r="B43" s="1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39">
        <f t="shared" si="0"/>
        <v>0</v>
      </c>
      <c r="EB43" s="39">
        <f t="shared" si="1"/>
        <v>0</v>
      </c>
      <c r="EC43" s="39">
        <f t="shared" si="2"/>
        <v>0</v>
      </c>
      <c r="ED43" s="39">
        <f t="shared" si="3"/>
        <v>0</v>
      </c>
      <c r="EE43" s="39">
        <f t="shared" si="4"/>
        <v>0</v>
      </c>
      <c r="EF43" s="39">
        <f t="shared" si="5"/>
        <v>0</v>
      </c>
      <c r="EG43" s="39">
        <f t="shared" si="6"/>
        <v>0</v>
      </c>
      <c r="EH43" s="39">
        <f t="shared" si="7"/>
        <v>0</v>
      </c>
      <c r="EI43" s="39">
        <f t="shared" si="8"/>
        <v>0</v>
      </c>
      <c r="EJ43" s="39">
        <f t="shared" si="9"/>
        <v>0</v>
      </c>
      <c r="EK43" s="39">
        <f t="shared" si="10"/>
        <v>0</v>
      </c>
      <c r="EL43" s="56">
        <f t="shared" si="11"/>
        <v>100</v>
      </c>
    </row>
    <row r="44" spans="1:142" x14ac:dyDescent="0.15">
      <c r="A44" s="2"/>
      <c r="B44" s="1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39">
        <f t="shared" si="0"/>
        <v>0</v>
      </c>
      <c r="EB44" s="39">
        <f t="shared" si="1"/>
        <v>0</v>
      </c>
      <c r="EC44" s="39">
        <f t="shared" si="2"/>
        <v>0</v>
      </c>
      <c r="ED44" s="39">
        <f t="shared" si="3"/>
        <v>0</v>
      </c>
      <c r="EE44" s="39">
        <f t="shared" si="4"/>
        <v>0</v>
      </c>
      <c r="EF44" s="39">
        <f t="shared" si="5"/>
        <v>0</v>
      </c>
      <c r="EG44" s="39">
        <f t="shared" si="6"/>
        <v>0</v>
      </c>
      <c r="EH44" s="39">
        <f t="shared" si="7"/>
        <v>0</v>
      </c>
      <c r="EI44" s="39">
        <f t="shared" si="8"/>
        <v>0</v>
      </c>
      <c r="EJ44" s="39">
        <f t="shared" si="9"/>
        <v>0</v>
      </c>
      <c r="EK44" s="39">
        <f t="shared" si="10"/>
        <v>0</v>
      </c>
      <c r="EL44" s="56">
        <f t="shared" si="11"/>
        <v>100</v>
      </c>
    </row>
    <row r="45" spans="1:142" x14ac:dyDescent="0.15">
      <c r="A45" s="2"/>
      <c r="B45" s="1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39">
        <f t="shared" si="0"/>
        <v>0</v>
      </c>
      <c r="EB45" s="39">
        <f t="shared" si="1"/>
        <v>0</v>
      </c>
      <c r="EC45" s="39">
        <f t="shared" si="2"/>
        <v>0</v>
      </c>
      <c r="ED45" s="39">
        <f t="shared" si="3"/>
        <v>0</v>
      </c>
      <c r="EE45" s="39">
        <f t="shared" si="4"/>
        <v>0</v>
      </c>
      <c r="EF45" s="39">
        <f t="shared" si="5"/>
        <v>0</v>
      </c>
      <c r="EG45" s="39">
        <f t="shared" si="6"/>
        <v>0</v>
      </c>
      <c r="EH45" s="39">
        <f t="shared" si="7"/>
        <v>0</v>
      </c>
      <c r="EI45" s="39">
        <f t="shared" si="8"/>
        <v>0</v>
      </c>
      <c r="EJ45" s="39">
        <f t="shared" si="9"/>
        <v>0</v>
      </c>
      <c r="EK45" s="39">
        <f t="shared" si="10"/>
        <v>0</v>
      </c>
      <c r="EL45" s="56">
        <f t="shared" si="11"/>
        <v>100</v>
      </c>
    </row>
    <row r="46" spans="1:142" x14ac:dyDescent="0.15">
      <c r="A46" s="2"/>
      <c r="B46" s="1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39">
        <f t="shared" si="0"/>
        <v>0</v>
      </c>
      <c r="EB46" s="39">
        <f t="shared" si="1"/>
        <v>0</v>
      </c>
      <c r="EC46" s="39">
        <f t="shared" si="2"/>
        <v>0</v>
      </c>
      <c r="ED46" s="39">
        <f t="shared" si="3"/>
        <v>0</v>
      </c>
      <c r="EE46" s="39">
        <f t="shared" si="4"/>
        <v>0</v>
      </c>
      <c r="EF46" s="39">
        <f t="shared" si="5"/>
        <v>0</v>
      </c>
      <c r="EG46" s="39">
        <f t="shared" si="6"/>
        <v>0</v>
      </c>
      <c r="EH46" s="39">
        <f t="shared" si="7"/>
        <v>0</v>
      </c>
      <c r="EI46" s="39">
        <f t="shared" si="8"/>
        <v>0</v>
      </c>
      <c r="EJ46" s="39">
        <f t="shared" si="9"/>
        <v>0</v>
      </c>
      <c r="EK46" s="39">
        <f t="shared" si="10"/>
        <v>0</v>
      </c>
      <c r="EL46" s="56">
        <f t="shared" si="11"/>
        <v>100</v>
      </c>
    </row>
    <row r="47" spans="1:142" x14ac:dyDescent="0.15">
      <c r="A47" s="2"/>
      <c r="B47" s="1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39">
        <f t="shared" si="0"/>
        <v>0</v>
      </c>
      <c r="EB47" s="39">
        <f t="shared" si="1"/>
        <v>0</v>
      </c>
      <c r="EC47" s="39">
        <f t="shared" si="2"/>
        <v>0</v>
      </c>
      <c r="ED47" s="39">
        <f t="shared" si="3"/>
        <v>0</v>
      </c>
      <c r="EE47" s="39">
        <f t="shared" si="4"/>
        <v>0</v>
      </c>
      <c r="EF47" s="39">
        <f t="shared" si="5"/>
        <v>0</v>
      </c>
      <c r="EG47" s="39">
        <f t="shared" si="6"/>
        <v>0</v>
      </c>
      <c r="EH47" s="39">
        <f t="shared" si="7"/>
        <v>0</v>
      </c>
      <c r="EI47" s="39">
        <f t="shared" si="8"/>
        <v>0</v>
      </c>
      <c r="EJ47" s="39">
        <f t="shared" si="9"/>
        <v>0</v>
      </c>
      <c r="EK47" s="39">
        <f t="shared" si="10"/>
        <v>0</v>
      </c>
      <c r="EL47" s="56">
        <f t="shared" si="11"/>
        <v>100</v>
      </c>
    </row>
    <row r="48" spans="1:142" x14ac:dyDescent="0.15">
      <c r="A48" s="2"/>
      <c r="B48" s="1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39">
        <f t="shared" si="0"/>
        <v>0</v>
      </c>
      <c r="EB48" s="39">
        <f t="shared" si="1"/>
        <v>0</v>
      </c>
      <c r="EC48" s="39">
        <f t="shared" si="2"/>
        <v>0</v>
      </c>
      <c r="ED48" s="39">
        <f t="shared" si="3"/>
        <v>0</v>
      </c>
      <c r="EE48" s="39">
        <f t="shared" si="4"/>
        <v>0</v>
      </c>
      <c r="EF48" s="39">
        <f t="shared" si="5"/>
        <v>0</v>
      </c>
      <c r="EG48" s="39">
        <f t="shared" si="6"/>
        <v>0</v>
      </c>
      <c r="EH48" s="39">
        <f t="shared" si="7"/>
        <v>0</v>
      </c>
      <c r="EI48" s="39">
        <f t="shared" si="8"/>
        <v>0</v>
      </c>
      <c r="EJ48" s="39">
        <f t="shared" si="9"/>
        <v>0</v>
      </c>
      <c r="EK48" s="39">
        <f t="shared" si="10"/>
        <v>0</v>
      </c>
      <c r="EL48" s="56">
        <f t="shared" si="11"/>
        <v>100</v>
      </c>
    </row>
    <row r="49" spans="1:142" x14ac:dyDescent="0.15">
      <c r="A49" s="2"/>
      <c r="B49" s="1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39">
        <f t="shared" si="0"/>
        <v>0</v>
      </c>
      <c r="EB49" s="39">
        <f t="shared" si="1"/>
        <v>0</v>
      </c>
      <c r="EC49" s="39">
        <f t="shared" si="2"/>
        <v>0</v>
      </c>
      <c r="ED49" s="39">
        <f t="shared" si="3"/>
        <v>0</v>
      </c>
      <c r="EE49" s="39">
        <f t="shared" si="4"/>
        <v>0</v>
      </c>
      <c r="EF49" s="39">
        <f t="shared" si="5"/>
        <v>0</v>
      </c>
      <c r="EG49" s="39">
        <f t="shared" si="6"/>
        <v>0</v>
      </c>
      <c r="EH49" s="39">
        <f t="shared" si="7"/>
        <v>0</v>
      </c>
      <c r="EI49" s="39">
        <f t="shared" si="8"/>
        <v>0</v>
      </c>
      <c r="EJ49" s="39">
        <f t="shared" si="9"/>
        <v>0</v>
      </c>
      <c r="EK49" s="39">
        <f t="shared" si="10"/>
        <v>0</v>
      </c>
      <c r="EL49" s="56">
        <f t="shared" si="11"/>
        <v>100</v>
      </c>
    </row>
    <row r="50" spans="1:142" ht="14.25" customHeight="1" x14ac:dyDescent="0.15">
      <c r="A50" s="2"/>
      <c r="B50" s="17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39">
        <f t="shared" si="0"/>
        <v>0</v>
      </c>
      <c r="EB50" s="39">
        <f t="shared" si="1"/>
        <v>0</v>
      </c>
      <c r="EC50" s="39">
        <f t="shared" si="2"/>
        <v>0</v>
      </c>
      <c r="ED50" s="39">
        <f t="shared" si="3"/>
        <v>0</v>
      </c>
      <c r="EE50" s="39">
        <f t="shared" si="4"/>
        <v>0</v>
      </c>
      <c r="EF50" s="39">
        <f t="shared" si="5"/>
        <v>0</v>
      </c>
      <c r="EG50" s="39">
        <f t="shared" si="6"/>
        <v>0</v>
      </c>
      <c r="EH50" s="39">
        <f t="shared" si="7"/>
        <v>0</v>
      </c>
      <c r="EI50" s="39">
        <f t="shared" si="8"/>
        <v>0</v>
      </c>
      <c r="EJ50" s="39">
        <f t="shared" si="9"/>
        <v>0</v>
      </c>
      <c r="EK50" s="39">
        <f t="shared" si="10"/>
        <v>0</v>
      </c>
      <c r="EL50" s="56">
        <f t="shared" si="11"/>
        <v>100</v>
      </c>
    </row>
    <row r="51" spans="1:142" ht="14.25" customHeight="1" x14ac:dyDescent="0.15">
      <c r="A51" s="2"/>
      <c r="B51" s="17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39">
        <f t="shared" si="0"/>
        <v>0</v>
      </c>
      <c r="EB51" s="39">
        <f t="shared" si="1"/>
        <v>0</v>
      </c>
      <c r="EC51" s="39">
        <f t="shared" si="2"/>
        <v>0</v>
      </c>
      <c r="ED51" s="39">
        <f t="shared" si="3"/>
        <v>0</v>
      </c>
      <c r="EE51" s="39">
        <f t="shared" si="4"/>
        <v>0</v>
      </c>
      <c r="EF51" s="39">
        <f t="shared" si="5"/>
        <v>0</v>
      </c>
      <c r="EG51" s="39">
        <f t="shared" si="6"/>
        <v>0</v>
      </c>
      <c r="EH51" s="39">
        <f t="shared" si="7"/>
        <v>0</v>
      </c>
      <c r="EI51" s="39">
        <f t="shared" si="8"/>
        <v>0</v>
      </c>
      <c r="EJ51" s="39">
        <f t="shared" si="9"/>
        <v>0</v>
      </c>
      <c r="EK51" s="39">
        <f t="shared" si="10"/>
        <v>0</v>
      </c>
      <c r="EL51" s="56">
        <f t="shared" si="11"/>
        <v>100</v>
      </c>
    </row>
    <row r="52" spans="1:142" ht="14.25" customHeight="1" x14ac:dyDescent="0.15">
      <c r="A52" s="2"/>
      <c r="B52" s="17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39">
        <f t="shared" si="0"/>
        <v>0</v>
      </c>
      <c r="EB52" s="39">
        <f t="shared" si="1"/>
        <v>0</v>
      </c>
      <c r="EC52" s="39">
        <f t="shared" si="2"/>
        <v>0</v>
      </c>
      <c r="ED52" s="39">
        <f t="shared" si="3"/>
        <v>0</v>
      </c>
      <c r="EE52" s="39">
        <f t="shared" si="4"/>
        <v>0</v>
      </c>
      <c r="EF52" s="39">
        <f t="shared" si="5"/>
        <v>0</v>
      </c>
      <c r="EG52" s="39">
        <f t="shared" si="6"/>
        <v>0</v>
      </c>
      <c r="EH52" s="39">
        <f t="shared" si="7"/>
        <v>0</v>
      </c>
      <c r="EI52" s="39">
        <f t="shared" si="8"/>
        <v>0</v>
      </c>
      <c r="EJ52" s="39">
        <f t="shared" si="9"/>
        <v>0</v>
      </c>
      <c r="EK52" s="39">
        <f t="shared" si="10"/>
        <v>0</v>
      </c>
      <c r="EL52" s="56">
        <f t="shared" si="11"/>
        <v>100</v>
      </c>
    </row>
    <row r="53" spans="1:142" ht="14.25" customHeight="1" x14ac:dyDescent="0.15">
      <c r="A53" s="2"/>
      <c r="B53" s="17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39">
        <f t="shared" si="0"/>
        <v>0</v>
      </c>
      <c r="EB53" s="39">
        <f t="shared" si="1"/>
        <v>0</v>
      </c>
      <c r="EC53" s="39">
        <f t="shared" si="2"/>
        <v>0</v>
      </c>
      <c r="ED53" s="39">
        <f t="shared" si="3"/>
        <v>0</v>
      </c>
      <c r="EE53" s="39">
        <f t="shared" si="4"/>
        <v>0</v>
      </c>
      <c r="EF53" s="39">
        <f t="shared" si="5"/>
        <v>0</v>
      </c>
      <c r="EG53" s="39">
        <f t="shared" si="6"/>
        <v>0</v>
      </c>
      <c r="EH53" s="39">
        <f t="shared" si="7"/>
        <v>0</v>
      </c>
      <c r="EI53" s="39">
        <f t="shared" si="8"/>
        <v>0</v>
      </c>
      <c r="EJ53" s="39">
        <f t="shared" si="9"/>
        <v>0</v>
      </c>
      <c r="EK53" s="39">
        <f t="shared" si="10"/>
        <v>0</v>
      </c>
      <c r="EL53" s="56">
        <f t="shared" si="11"/>
        <v>100</v>
      </c>
    </row>
    <row r="54" spans="1:142" ht="16.5" customHeight="1" x14ac:dyDescent="0.15">
      <c r="A54" s="2"/>
      <c r="B54" s="2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39">
        <f t="shared" si="0"/>
        <v>0</v>
      </c>
      <c r="EB54" s="39">
        <f t="shared" si="1"/>
        <v>0</v>
      </c>
      <c r="EC54" s="39">
        <f t="shared" si="2"/>
        <v>0</v>
      </c>
      <c r="ED54" s="39">
        <f t="shared" si="3"/>
        <v>0</v>
      </c>
      <c r="EE54" s="39">
        <f t="shared" si="4"/>
        <v>0</v>
      </c>
      <c r="EF54" s="39">
        <f t="shared" si="5"/>
        <v>0</v>
      </c>
      <c r="EG54" s="39">
        <f t="shared" si="6"/>
        <v>0</v>
      </c>
      <c r="EH54" s="39">
        <f t="shared" si="7"/>
        <v>0</v>
      </c>
      <c r="EI54" s="39">
        <f t="shared" si="8"/>
        <v>0</v>
      </c>
      <c r="EJ54" s="39">
        <f t="shared" si="9"/>
        <v>0</v>
      </c>
      <c r="EK54" s="39">
        <f t="shared" si="10"/>
        <v>0</v>
      </c>
      <c r="EL54" s="56">
        <f t="shared" si="11"/>
        <v>100</v>
      </c>
    </row>
    <row r="55" spans="1:142" ht="22.5" customHeight="1" x14ac:dyDescent="0.15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20"/>
      <c r="R55" s="20"/>
    </row>
    <row r="56" spans="1:142" ht="13.5" customHeight="1" x14ac:dyDescent="0.15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</row>
    <row r="57" spans="1:142" ht="18.75" customHeight="1" x14ac:dyDescent="0.1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</row>
    <row r="58" spans="1:142" ht="24.75" customHeight="1" x14ac:dyDescent="0.15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</row>
    <row r="59" spans="1:142" ht="13.5" customHeight="1" x14ac:dyDescent="0.15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</row>
    <row r="60" spans="1:142" ht="13.5" customHeight="1" x14ac:dyDescent="0.15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</row>
    <row r="61" spans="1:142" ht="13.5" customHeight="1" x14ac:dyDescent="0.15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</row>
    <row r="62" spans="1:142" ht="13.5" customHeight="1" x14ac:dyDescent="0.15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</row>
    <row r="63" spans="1:142" ht="13.5" customHeight="1" x14ac:dyDescent="0.15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</row>
    <row r="64" spans="1:142" ht="13.5" customHeight="1" x14ac:dyDescent="0.15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</row>
    <row r="65" spans="2:18" ht="13.5" customHeight="1" x14ac:dyDescent="0.15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</row>
    <row r="66" spans="2:18" ht="13.5" customHeight="1" x14ac:dyDescent="0.15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</row>
    <row r="67" spans="2:18" ht="13.5" customHeight="1" x14ac:dyDescent="0.15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</row>
    <row r="68" spans="2:18" ht="13.5" customHeight="1" x14ac:dyDescent="0.15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</row>
    <row r="69" spans="2:18" ht="13.5" customHeight="1" x14ac:dyDescent="0.15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</row>
    <row r="70" spans="2:18" ht="13.5" customHeight="1" x14ac:dyDescent="0.15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</row>
    <row r="71" spans="2:18" ht="13.5" customHeight="1" x14ac:dyDescent="0.15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</row>
    <row r="72" spans="2:18" ht="13.5" customHeight="1" x14ac:dyDescent="0.15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</row>
    <row r="73" spans="2:18" ht="13.5" customHeight="1" x14ac:dyDescent="0.15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</row>
    <row r="74" spans="2:18" ht="13.5" customHeight="1" x14ac:dyDescent="0.15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</row>
    <row r="75" spans="2:18" ht="13.5" customHeight="1" x14ac:dyDescent="0.15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</row>
    <row r="76" spans="2:18" ht="13.5" customHeight="1" x14ac:dyDescent="0.15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</row>
    <row r="77" spans="2:18" ht="13.5" customHeight="1" x14ac:dyDescent="0.15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</row>
    <row r="78" spans="2:18" ht="13.5" customHeight="1" x14ac:dyDescent="0.15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</row>
    <row r="79" spans="2:18" ht="13.5" customHeight="1" x14ac:dyDescent="0.15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</row>
    <row r="80" spans="2:18" ht="13.5" customHeight="1" x14ac:dyDescent="0.15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</row>
    <row r="81" spans="2:18" ht="13.5" customHeight="1" x14ac:dyDescent="0.15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</row>
    <row r="82" spans="2:18" ht="13.5" customHeight="1" x14ac:dyDescent="0.15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</row>
    <row r="83" spans="2:18" ht="13.5" customHeight="1" x14ac:dyDescent="0.15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</row>
    <row r="84" spans="2:18" ht="13.5" customHeight="1" x14ac:dyDescent="0.15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</row>
    <row r="85" spans="2:18" ht="13.5" customHeight="1" x14ac:dyDescent="0.15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</row>
    <row r="86" spans="2:18" ht="13.5" customHeight="1" x14ac:dyDescent="0.15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</row>
    <row r="87" spans="2:18" ht="13.5" customHeight="1" x14ac:dyDescent="0.15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</row>
    <row r="88" spans="2:18" ht="13.5" customHeight="1" x14ac:dyDescent="0.15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</row>
    <row r="89" spans="2:18" ht="13.5" customHeight="1" x14ac:dyDescent="0.15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</row>
    <row r="90" spans="2:18" ht="13.5" customHeight="1" x14ac:dyDescent="0.15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</row>
    <row r="91" spans="2:18" ht="13.5" customHeight="1" x14ac:dyDescent="0.15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</row>
    <row r="92" spans="2:18" ht="13.5" customHeight="1" x14ac:dyDescent="0.15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</row>
    <row r="93" spans="2:18" ht="13.5" customHeight="1" x14ac:dyDescent="0.15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</row>
    <row r="94" spans="2:18" ht="13.5" customHeight="1" x14ac:dyDescent="0.15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</row>
    <row r="95" spans="2:18" ht="13.5" customHeight="1" x14ac:dyDescent="0.15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</row>
    <row r="96" spans="2:18" ht="13.5" customHeight="1" x14ac:dyDescent="0.15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</row>
    <row r="97" spans="2:18" ht="13.5" customHeight="1" x14ac:dyDescent="0.15"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</row>
    <row r="98" spans="2:18" ht="13.5" customHeight="1" x14ac:dyDescent="0.15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</row>
    <row r="99" spans="2:18" ht="13.5" customHeight="1" x14ac:dyDescent="0.15"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</row>
    <row r="100" spans="2:18" ht="13.5" customHeight="1" x14ac:dyDescent="0.15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</row>
    <row r="101" spans="2:18" ht="13.5" customHeight="1" x14ac:dyDescent="0.15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</row>
    <row r="102" spans="2:18" ht="13.5" customHeight="1" x14ac:dyDescent="0.15"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</row>
    <row r="103" spans="2:18" ht="13.5" customHeight="1" x14ac:dyDescent="0.15"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</row>
    <row r="104" spans="2:18" ht="13.5" customHeight="1" x14ac:dyDescent="0.15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</row>
    <row r="105" spans="2:18" ht="13.5" customHeight="1" x14ac:dyDescent="0.15"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</row>
  </sheetData>
  <mergeCells count="73">
    <mergeCell ref="EL3:EL4"/>
    <mergeCell ref="B2:AB2"/>
    <mergeCell ref="A3:A4"/>
    <mergeCell ref="B3:B4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AS3:AT3"/>
    <mergeCell ref="AU3:AV3"/>
    <mergeCell ref="AW3:AX3"/>
    <mergeCell ref="AY3:AZ3"/>
    <mergeCell ref="BA3:BB3"/>
    <mergeCell ref="BC3:BD3"/>
    <mergeCell ref="BE3:BF3"/>
    <mergeCell ref="BG3:BH3"/>
    <mergeCell ref="BI3:BJ3"/>
    <mergeCell ref="BK3:BL3"/>
    <mergeCell ref="BM3:BN3"/>
    <mergeCell ref="BO3:BP3"/>
    <mergeCell ref="BQ3:BR3"/>
    <mergeCell ref="BS3:BT3"/>
    <mergeCell ref="BU3:BV3"/>
    <mergeCell ref="BW3:BX3"/>
    <mergeCell ref="BY3:BZ3"/>
    <mergeCell ref="CA3:CB3"/>
    <mergeCell ref="CC3:CD3"/>
    <mergeCell ref="CE3:CF3"/>
    <mergeCell ref="CG3:CH3"/>
    <mergeCell ref="CI3:CJ3"/>
    <mergeCell ref="CY3:CZ3"/>
    <mergeCell ref="DA3:DB3"/>
    <mergeCell ref="CK3:CL3"/>
    <mergeCell ref="DC3:DD3"/>
    <mergeCell ref="DE3:DF3"/>
    <mergeCell ref="CM3:CN3"/>
    <mergeCell ref="CO3:CP3"/>
    <mergeCell ref="CQ3:CR3"/>
    <mergeCell ref="CS3:CT3"/>
    <mergeCell ref="CU3:CV3"/>
    <mergeCell ref="EA1:EL1"/>
    <mergeCell ref="EA2:EL2"/>
    <mergeCell ref="B1:Z1"/>
    <mergeCell ref="EA3:EF3"/>
    <mergeCell ref="EG3:EK3"/>
    <mergeCell ref="DQ3:DR3"/>
    <mergeCell ref="DS3:DT3"/>
    <mergeCell ref="DU3:DV3"/>
    <mergeCell ref="DW3:DX3"/>
    <mergeCell ref="DY3:DZ3"/>
    <mergeCell ref="DG3:DH3"/>
    <mergeCell ref="DI3:DJ3"/>
    <mergeCell ref="DK3:DL3"/>
    <mergeCell ref="DM3:DN3"/>
    <mergeCell ref="DO3:DP3"/>
    <mergeCell ref="CW3:CX3"/>
  </mergeCells>
  <phoneticPr fontId="1" type="noConversion"/>
  <dataValidations count="2">
    <dataValidation type="list" allowBlank="1" showInputMessage="1" showErrorMessage="1" sqref="L5:L54 J5:J54 H5:H54 F5:F54 N5:N54 D5:D54 P5:P54 DZ5:DZ54 T5:T54 V5:V54 X5:X54 Z5:Z54 AB5:AB54 AD5:AD54 AF5:AF54 AH5:AH54 AJ5:AJ54 AL5:AL54 AN5:AN54 AP5:AP54 AR5:AR54 AT5:AT54 AV5:AV54 AX5:AX54 AZ5:AZ54 BB5:BB54 BD5:BD54 BF5:BF54 BH5:BH54 BJ5:BJ54 BL5:BL54 BN5:BN54 BP5:BP54 BR5:BR54 BT5:BT54 BV5:BV54 BX5:BX54 BZ5:BZ54 CB5:CB54 CD5:CD54 CF5:CF54 CH5:CH54 CJ5:CJ54 CL5:CL54 CN5:CN54 CP5:CP54 CR5:CR54 CT5:CT54 CV5:CV54 CX5:CX54 CZ5:CZ54 DB5:DB54 DD5:DD54 DF5:DF54 DH5:DH54 DJ5:DJ54 DL5:DL54 DN5:DN54 DP5:DP54 DR5:DR54 DT5:DT54 DV5:DV54 DX5:DX54 R5:R54" xr:uid="{00000000-0002-0000-0100-000001000000}">
      <formula1>"遵守纪律,睡觉,玩手机,课中说话,严重违纪"</formula1>
    </dataValidation>
    <dataValidation type="list" allowBlank="1" showInputMessage="1" showErrorMessage="1" sqref="C5:C54 E5:E54 G5:G54 I5:I54 K5:K54 M5:M54 O5:O54 Q5:Q54 S5:S54 U5:U54 W5:W54 Y5:Y54 AA5:AA54 AC5:AC54 AE5:AE54 AG5:AG54 AI5:AI54 AK5:AK54 AM5:AM54 AO5:AO54 AQ5:AQ54 AS5:AS54 AU5:AU54 AW5:AW54 AY5:AY54 BA5:BA54 BC5:BC54 BE5:BE54 BG5:BG54 BI5:BI54 BK5:BK54 BM5:BM54 BO5:BO54 BQ5:BQ54 BS5:BS54 BU5:BU54 BW5:BW54 BY5:BY54 CA5:CA54 CC5:CC54 CE5:CE54 CG5:CG54 CI5:CI54 CK5:CK54 CM5:CM54 CO5:CO54 CQ5:CQ54 CS5:CS54 CU5:CU54 CW5:CW54 CY5:CY54 DA5:DA54 DC5:DC54 DE5:DE54 DG5:DG54 DI5:DI54 DK5:DK54 DM5:DM54 DO5:DO54 DQ5:DQ54 DS5:DS54 DU5:DU54 DW5:DW54 DY5:DY54" xr:uid="{00000000-0002-0000-0100-000002000000}">
      <formula1>"正常出勤,旷课,迟到,早退,事假,病假"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55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M17" sqref="M17"/>
    </sheetView>
  </sheetViews>
  <sheetFormatPr defaultRowHeight="13.5" x14ac:dyDescent="0.15"/>
  <cols>
    <col min="1" max="1" width="11.125" customWidth="1"/>
    <col min="2" max="2" width="11.5" customWidth="1"/>
    <col min="3" max="10" width="4.125" style="1" customWidth="1"/>
    <col min="11" max="12" width="4.625" style="1" customWidth="1"/>
    <col min="13" max="15" width="4.625" customWidth="1"/>
    <col min="16" max="16" width="5.25" customWidth="1"/>
    <col min="17" max="35" width="4.625" customWidth="1"/>
    <col min="36" max="36" width="7.5" customWidth="1"/>
  </cols>
  <sheetData>
    <row r="1" spans="1:36" ht="28.5" customHeight="1" x14ac:dyDescent="0.15">
      <c r="A1" s="69" t="s">
        <v>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 t="s">
        <v>74</v>
      </c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50"/>
    </row>
    <row r="2" spans="1:36" ht="21.75" customHeight="1" x14ac:dyDescent="0.15">
      <c r="A2" s="75" t="s">
        <v>73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1" t="s">
        <v>75</v>
      </c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6"/>
      <c r="AE2" s="76"/>
      <c r="AF2" s="76"/>
      <c r="AG2" s="76"/>
      <c r="AH2" s="76"/>
      <c r="AI2" s="53"/>
    </row>
    <row r="3" spans="1:36" ht="30.75" customHeight="1" x14ac:dyDescent="0.15">
      <c r="A3" s="82" t="s">
        <v>3</v>
      </c>
      <c r="B3" s="83" t="s">
        <v>4</v>
      </c>
      <c r="C3" s="70" t="s">
        <v>95</v>
      </c>
      <c r="D3" s="70"/>
      <c r="E3" s="70"/>
      <c r="F3" s="70"/>
      <c r="G3" s="70"/>
      <c r="H3" s="70"/>
      <c r="I3" s="70"/>
      <c r="J3" s="70"/>
      <c r="K3" s="79" t="s">
        <v>96</v>
      </c>
      <c r="L3" s="81"/>
      <c r="M3" s="79" t="s">
        <v>97</v>
      </c>
      <c r="N3" s="80"/>
      <c r="O3" s="80"/>
      <c r="P3" s="81"/>
      <c r="Q3" s="77" t="s">
        <v>41</v>
      </c>
      <c r="R3" s="68"/>
      <c r="S3" s="68"/>
      <c r="T3" s="68"/>
      <c r="U3" s="68"/>
      <c r="V3" s="68"/>
      <c r="W3" s="78"/>
      <c r="X3" s="77" t="s">
        <v>90</v>
      </c>
      <c r="Y3" s="68"/>
      <c r="Z3" s="68"/>
      <c r="AA3" s="68"/>
      <c r="AB3" s="68"/>
      <c r="AC3" s="78"/>
      <c r="AD3" s="72" t="s">
        <v>91</v>
      </c>
      <c r="AE3" s="72"/>
      <c r="AF3" s="72"/>
      <c r="AG3" s="72"/>
      <c r="AH3" s="72"/>
      <c r="AI3" s="72"/>
      <c r="AJ3" s="73" t="s">
        <v>93</v>
      </c>
    </row>
    <row r="4" spans="1:36" ht="36" customHeight="1" x14ac:dyDescent="0.15">
      <c r="A4" s="83"/>
      <c r="B4" s="83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1</v>
      </c>
      <c r="L4" s="3">
        <v>2</v>
      </c>
      <c r="M4" s="25">
        <v>1</v>
      </c>
      <c r="N4" s="25">
        <v>2</v>
      </c>
      <c r="O4" s="25">
        <v>3</v>
      </c>
      <c r="P4" s="25">
        <v>4</v>
      </c>
      <c r="Q4" s="18" t="s">
        <v>24</v>
      </c>
      <c r="R4" s="18" t="s">
        <v>25</v>
      </c>
      <c r="S4" s="18" t="s">
        <v>26</v>
      </c>
      <c r="T4" s="18" t="s">
        <v>27</v>
      </c>
      <c r="U4" s="18" t="s">
        <v>28</v>
      </c>
      <c r="V4" s="18" t="s">
        <v>29</v>
      </c>
      <c r="W4" s="48" t="s">
        <v>89</v>
      </c>
      <c r="X4" s="18" t="s">
        <v>24</v>
      </c>
      <c r="Y4" s="18" t="s">
        <v>25</v>
      </c>
      <c r="Z4" s="18" t="s">
        <v>26</v>
      </c>
      <c r="AA4" s="18" t="s">
        <v>27</v>
      </c>
      <c r="AB4" s="18" t="s">
        <v>28</v>
      </c>
      <c r="AC4" s="48" t="s">
        <v>89</v>
      </c>
      <c r="AD4" s="54" t="s">
        <v>24</v>
      </c>
      <c r="AE4" s="54" t="s">
        <v>25</v>
      </c>
      <c r="AF4" s="54" t="s">
        <v>26</v>
      </c>
      <c r="AG4" s="54" t="s">
        <v>27</v>
      </c>
      <c r="AH4" s="54" t="s">
        <v>28</v>
      </c>
      <c r="AI4" s="51" t="s">
        <v>92</v>
      </c>
      <c r="AJ4" s="74"/>
    </row>
    <row r="5" spans="1:36" ht="20.25" customHeight="1" x14ac:dyDescent="0.15">
      <c r="A5" s="2">
        <f>学生听课状况记载表!A5</f>
        <v>180989</v>
      </c>
      <c r="B5" s="58" t="str">
        <f>学生听课状况记载表!B5</f>
        <v>雪村</v>
      </c>
      <c r="C5" s="52" t="s">
        <v>94</v>
      </c>
      <c r="D5" s="57" t="s">
        <v>94</v>
      </c>
      <c r="E5" s="57" t="s">
        <v>94</v>
      </c>
      <c r="F5" s="57" t="s">
        <v>94</v>
      </c>
      <c r="G5" s="57" t="s">
        <v>94</v>
      </c>
      <c r="H5" s="57" t="s">
        <v>94</v>
      </c>
      <c r="I5" s="57" t="s">
        <v>94</v>
      </c>
      <c r="J5" s="57" t="s">
        <v>94</v>
      </c>
      <c r="K5" s="57" t="s">
        <v>94</v>
      </c>
      <c r="L5" s="57" t="s">
        <v>94</v>
      </c>
      <c r="M5" s="57" t="s">
        <v>94</v>
      </c>
      <c r="N5" s="57" t="s">
        <v>94</v>
      </c>
      <c r="O5" s="57" t="s">
        <v>94</v>
      </c>
      <c r="P5" s="57" t="s">
        <v>94</v>
      </c>
      <c r="Q5" s="2">
        <f t="shared" ref="Q5" si="0">COUNTIF(C5:J5,"优")</f>
        <v>8</v>
      </c>
      <c r="R5" s="2">
        <f t="shared" ref="R5" si="1">COUNTIF(C5:J5,"良")</f>
        <v>0</v>
      </c>
      <c r="S5" s="2">
        <f t="shared" ref="S5" si="2">COUNTIF(C5:J5,"及格")</f>
        <v>0</v>
      </c>
      <c r="T5" s="2">
        <f t="shared" ref="T5" si="3">COUNTIF(C5:J5,"及格")</f>
        <v>0</v>
      </c>
      <c r="U5" s="2">
        <f t="shared" ref="U5" si="4">COUNTIF(C5:J5,"不及格")</f>
        <v>0</v>
      </c>
      <c r="V5" s="2">
        <f t="shared" ref="V5" si="5">COUNTIF(C5:J5,"未交")</f>
        <v>0</v>
      </c>
      <c r="W5" s="2">
        <f t="shared" ref="W5" si="6">Q5*2+R5*1.6+S5*1.2*T5*0.8+U5*0.4+V5*-2</f>
        <v>16</v>
      </c>
      <c r="X5" s="2">
        <f t="shared" ref="X5" si="7">COUNTIF(K5:L5,"优")</f>
        <v>2</v>
      </c>
      <c r="Y5" s="2">
        <f t="shared" ref="Y5" si="8">COUNTIF(K5:L5,"良")</f>
        <v>0</v>
      </c>
      <c r="Z5" s="2">
        <f t="shared" ref="Z5" si="9">COUNTIF(K5:L5,"中")</f>
        <v>0</v>
      </c>
      <c r="AA5" s="2">
        <f t="shared" ref="AA5" si="10">COUNTIF(K5:L5,"及格")</f>
        <v>0</v>
      </c>
      <c r="AB5" s="2">
        <f t="shared" ref="AB5" si="11">COUNTIF(K5:L5,"不及格")</f>
        <v>0</v>
      </c>
      <c r="AC5" s="2">
        <f>X5*2+Y5*1.6+Z5*1.2+AA5*0.8+AB5*0.4</f>
        <v>4</v>
      </c>
      <c r="AD5" s="2">
        <f>COUNTIF(M5:P5,"优")</f>
        <v>4</v>
      </c>
      <c r="AE5" s="2">
        <f>COUNTIF(M5:P5,"良")</f>
        <v>0</v>
      </c>
      <c r="AF5" s="2">
        <f>COUNTIF(M5:P5,"中")</f>
        <v>0</v>
      </c>
      <c r="AG5" s="2">
        <f>COUNTIF(M5:P5,"及格")</f>
        <v>0</v>
      </c>
      <c r="AH5" s="2">
        <f>COUNTIF(M5:P5,"不及格")</f>
        <v>0</v>
      </c>
      <c r="AI5" s="2">
        <f t="shared" ref="AI5" si="12">AD5*7.5+AE5*6+AF5*4.5+AG5*3+AH5*1.5</f>
        <v>30</v>
      </c>
      <c r="AJ5" s="2">
        <f>W5+AC5+AI5</f>
        <v>50</v>
      </c>
    </row>
    <row r="6" spans="1:36" ht="20.25" customHeight="1" x14ac:dyDescent="0.15">
      <c r="A6" s="2">
        <f>学生听课状况记载表!A6</f>
        <v>0</v>
      </c>
      <c r="B6" s="58" t="str">
        <f>学生听课状况记载表!B6</f>
        <v>李三</v>
      </c>
      <c r="C6" s="30"/>
      <c r="D6" s="30"/>
      <c r="E6" s="30"/>
      <c r="F6" s="30"/>
      <c r="G6" s="30"/>
      <c r="H6" s="30"/>
      <c r="I6" s="30"/>
      <c r="J6" s="30"/>
      <c r="K6" s="24"/>
      <c r="L6" s="24"/>
      <c r="M6" s="24"/>
      <c r="N6" s="24"/>
      <c r="O6" s="24"/>
      <c r="P6" s="24"/>
      <c r="Q6" s="2">
        <f t="shared" ref="Q6:Q55" si="13">COUNTIF(C6:J6,"优")</f>
        <v>0</v>
      </c>
      <c r="R6" s="2">
        <f t="shared" ref="R6:R55" si="14">COUNTIF(C6:J6,"良")</f>
        <v>0</v>
      </c>
      <c r="S6" s="2">
        <f t="shared" ref="S6:S55" si="15">COUNTIF(C6:J6,"及格")</f>
        <v>0</v>
      </c>
      <c r="T6" s="2">
        <f t="shared" ref="T6:T55" si="16">COUNTIF(C6:J6,"及格")</f>
        <v>0</v>
      </c>
      <c r="U6" s="2">
        <f t="shared" ref="U6:U55" si="17">COUNTIF(C6:J6,"不及格")</f>
        <v>0</v>
      </c>
      <c r="V6" s="2">
        <f t="shared" ref="V6:V55" si="18">COUNTIF(C6:J6,"未交")</f>
        <v>0</v>
      </c>
      <c r="W6" s="2">
        <f t="shared" ref="W6:W55" si="19">Q6*2+R6*1.6+S6*1.2*T6*0.8+U6*0.4+V6*-2</f>
        <v>0</v>
      </c>
      <c r="X6" s="2">
        <f t="shared" ref="X6:X55" si="20">COUNTIF(K6:L6,"优")</f>
        <v>0</v>
      </c>
      <c r="Y6" s="2">
        <f t="shared" ref="Y6:Y55" si="21">COUNTIF(K6:L6,"良")</f>
        <v>0</v>
      </c>
      <c r="Z6" s="2">
        <f t="shared" ref="Z6:Z55" si="22">COUNTIF(K6:L6,"中")</f>
        <v>0</v>
      </c>
      <c r="AA6" s="2">
        <f t="shared" ref="AA6:AA55" si="23">COUNTIF(K6:L6,"及格")</f>
        <v>0</v>
      </c>
      <c r="AB6" s="2">
        <f t="shared" ref="AB6:AB55" si="24">COUNTIF(K6:L6,"不及格")</f>
        <v>0</v>
      </c>
      <c r="AC6" s="2">
        <f t="shared" ref="AC6:AC55" si="25">X6*2+Y6*1.6+Z6*1.2+AA6*0.8+AB6*0.4</f>
        <v>0</v>
      </c>
      <c r="AD6" s="2">
        <f t="shared" ref="AD6:AD55" si="26">COUNTIF(M6:P6,"优")</f>
        <v>0</v>
      </c>
      <c r="AE6" s="2">
        <f t="shared" ref="AE6:AE55" si="27">COUNTIF(M6:P6,"良")</f>
        <v>0</v>
      </c>
      <c r="AF6" s="2">
        <f t="shared" ref="AF6:AF55" si="28">COUNTIF(M6:P6,"中")</f>
        <v>0</v>
      </c>
      <c r="AG6" s="2">
        <f t="shared" ref="AG6:AG55" si="29">COUNTIF(M6:P6,"及格")</f>
        <v>0</v>
      </c>
      <c r="AH6" s="2">
        <f t="shared" ref="AH6:AH55" si="30">COUNTIF(M6:P6,"不及格")</f>
        <v>0</v>
      </c>
      <c r="AI6" s="2">
        <f t="shared" ref="AI6:AI55" si="31">AD6*7.5+AE6*6+AF6*4.5+AG6*3+AH6*1.5</f>
        <v>0</v>
      </c>
      <c r="AJ6" s="2">
        <f t="shared" ref="AJ6:AJ55" si="32">W6+AC6+AI6</f>
        <v>0</v>
      </c>
    </row>
    <row r="7" spans="1:36" ht="21" customHeight="1" x14ac:dyDescent="0.15">
      <c r="A7" s="2">
        <f>学生听课状况记载表!A7</f>
        <v>0</v>
      </c>
      <c r="B7" s="58" t="str">
        <f>学生听课状况记载表!B7</f>
        <v>三毛</v>
      </c>
      <c r="C7" s="30"/>
      <c r="D7" s="30"/>
      <c r="E7" s="30"/>
      <c r="F7" s="30"/>
      <c r="G7" s="30"/>
      <c r="H7" s="30"/>
      <c r="I7" s="30"/>
      <c r="J7" s="30"/>
      <c r="K7" s="24"/>
      <c r="L7" s="24"/>
      <c r="M7" s="24"/>
      <c r="N7" s="24"/>
      <c r="O7" s="24"/>
      <c r="P7" s="24"/>
      <c r="Q7" s="2">
        <f t="shared" si="13"/>
        <v>0</v>
      </c>
      <c r="R7" s="2">
        <f t="shared" si="14"/>
        <v>0</v>
      </c>
      <c r="S7" s="2">
        <f t="shared" si="15"/>
        <v>0</v>
      </c>
      <c r="T7" s="2">
        <f t="shared" si="16"/>
        <v>0</v>
      </c>
      <c r="U7" s="2">
        <f t="shared" si="17"/>
        <v>0</v>
      </c>
      <c r="V7" s="2">
        <f t="shared" si="18"/>
        <v>0</v>
      </c>
      <c r="W7" s="2">
        <f t="shared" si="19"/>
        <v>0</v>
      </c>
      <c r="X7" s="2">
        <f t="shared" si="20"/>
        <v>0</v>
      </c>
      <c r="Y7" s="2">
        <f t="shared" si="21"/>
        <v>0</v>
      </c>
      <c r="Z7" s="2">
        <f t="shared" si="22"/>
        <v>0</v>
      </c>
      <c r="AA7" s="2">
        <f t="shared" si="23"/>
        <v>0</v>
      </c>
      <c r="AB7" s="2">
        <f t="shared" si="24"/>
        <v>0</v>
      </c>
      <c r="AC7" s="2">
        <f t="shared" si="25"/>
        <v>0</v>
      </c>
      <c r="AD7" s="2">
        <f t="shared" si="26"/>
        <v>0</v>
      </c>
      <c r="AE7" s="2">
        <f t="shared" si="27"/>
        <v>0</v>
      </c>
      <c r="AF7" s="2">
        <f t="shared" si="28"/>
        <v>0</v>
      </c>
      <c r="AG7" s="2">
        <f t="shared" si="29"/>
        <v>0</v>
      </c>
      <c r="AH7" s="2">
        <f t="shared" si="30"/>
        <v>0</v>
      </c>
      <c r="AI7" s="2">
        <f t="shared" si="31"/>
        <v>0</v>
      </c>
      <c r="AJ7" s="2">
        <f t="shared" si="32"/>
        <v>0</v>
      </c>
    </row>
    <row r="8" spans="1:36" ht="21" customHeight="1" x14ac:dyDescent="0.15">
      <c r="A8" s="2">
        <f>学生听课状况记载表!A8</f>
        <v>0</v>
      </c>
      <c r="B8" s="58" t="str">
        <f>学生听课状况记载表!B8</f>
        <v>花朋</v>
      </c>
      <c r="C8" s="30"/>
      <c r="D8" s="30"/>
      <c r="E8" s="30"/>
      <c r="F8" s="30"/>
      <c r="G8" s="30"/>
      <c r="H8" s="30"/>
      <c r="I8" s="30"/>
      <c r="J8" s="30"/>
      <c r="K8" s="24"/>
      <c r="L8" s="24"/>
      <c r="M8" s="24"/>
      <c r="N8" s="24"/>
      <c r="O8" s="24"/>
      <c r="P8" s="24"/>
      <c r="Q8" s="2">
        <f t="shared" si="13"/>
        <v>0</v>
      </c>
      <c r="R8" s="2">
        <f t="shared" si="14"/>
        <v>0</v>
      </c>
      <c r="S8" s="2">
        <f t="shared" si="15"/>
        <v>0</v>
      </c>
      <c r="T8" s="2">
        <f t="shared" si="16"/>
        <v>0</v>
      </c>
      <c r="U8" s="2">
        <f t="shared" si="17"/>
        <v>0</v>
      </c>
      <c r="V8" s="2">
        <f t="shared" si="18"/>
        <v>0</v>
      </c>
      <c r="W8" s="2">
        <f t="shared" si="19"/>
        <v>0</v>
      </c>
      <c r="X8" s="2">
        <f t="shared" si="20"/>
        <v>0</v>
      </c>
      <c r="Y8" s="2">
        <f t="shared" si="21"/>
        <v>0</v>
      </c>
      <c r="Z8" s="2">
        <f t="shared" si="22"/>
        <v>0</v>
      </c>
      <c r="AA8" s="2">
        <f t="shared" si="23"/>
        <v>0</v>
      </c>
      <c r="AB8" s="2">
        <f t="shared" si="24"/>
        <v>0</v>
      </c>
      <c r="AC8" s="2">
        <f t="shared" si="25"/>
        <v>0</v>
      </c>
      <c r="AD8" s="2">
        <f t="shared" si="26"/>
        <v>0</v>
      </c>
      <c r="AE8" s="2">
        <f t="shared" si="27"/>
        <v>0</v>
      </c>
      <c r="AF8" s="2">
        <f t="shared" si="28"/>
        <v>0</v>
      </c>
      <c r="AG8" s="2">
        <f t="shared" si="29"/>
        <v>0</v>
      </c>
      <c r="AH8" s="2">
        <f t="shared" si="30"/>
        <v>0</v>
      </c>
      <c r="AI8" s="2">
        <f t="shared" si="31"/>
        <v>0</v>
      </c>
      <c r="AJ8" s="2">
        <f t="shared" si="32"/>
        <v>0</v>
      </c>
    </row>
    <row r="9" spans="1:36" ht="21" customHeight="1" x14ac:dyDescent="0.15">
      <c r="A9" s="2">
        <f>学生听课状况记载表!A9</f>
        <v>0</v>
      </c>
      <c r="B9" s="58">
        <f>学生听课状况记载表!B9</f>
        <v>0</v>
      </c>
      <c r="C9" s="30"/>
      <c r="D9" s="30"/>
      <c r="E9" s="30"/>
      <c r="F9" s="30"/>
      <c r="G9" s="30"/>
      <c r="H9" s="30"/>
      <c r="I9" s="30"/>
      <c r="J9" s="30"/>
      <c r="K9" s="24"/>
      <c r="L9" s="24"/>
      <c r="M9" s="24"/>
      <c r="N9" s="24"/>
      <c r="O9" s="24"/>
      <c r="P9" s="24"/>
      <c r="Q9" s="2">
        <f t="shared" si="13"/>
        <v>0</v>
      </c>
      <c r="R9" s="2">
        <f t="shared" si="14"/>
        <v>0</v>
      </c>
      <c r="S9" s="2">
        <f t="shared" si="15"/>
        <v>0</v>
      </c>
      <c r="T9" s="2">
        <f t="shared" si="16"/>
        <v>0</v>
      </c>
      <c r="U9" s="2">
        <f t="shared" si="17"/>
        <v>0</v>
      </c>
      <c r="V9" s="2">
        <f t="shared" si="18"/>
        <v>0</v>
      </c>
      <c r="W9" s="2">
        <f t="shared" si="19"/>
        <v>0</v>
      </c>
      <c r="X9" s="2">
        <f t="shared" si="20"/>
        <v>0</v>
      </c>
      <c r="Y9" s="2">
        <f t="shared" si="21"/>
        <v>0</v>
      </c>
      <c r="Z9" s="2">
        <f t="shared" si="22"/>
        <v>0</v>
      </c>
      <c r="AA9" s="2">
        <f t="shared" si="23"/>
        <v>0</v>
      </c>
      <c r="AB9" s="2">
        <f t="shared" si="24"/>
        <v>0</v>
      </c>
      <c r="AC9" s="2">
        <f t="shared" si="25"/>
        <v>0</v>
      </c>
      <c r="AD9" s="2">
        <f t="shared" si="26"/>
        <v>0</v>
      </c>
      <c r="AE9" s="2">
        <f t="shared" si="27"/>
        <v>0</v>
      </c>
      <c r="AF9" s="2">
        <f t="shared" si="28"/>
        <v>0</v>
      </c>
      <c r="AG9" s="2">
        <f t="shared" si="29"/>
        <v>0</v>
      </c>
      <c r="AH9" s="2">
        <f t="shared" si="30"/>
        <v>0</v>
      </c>
      <c r="AI9" s="2">
        <f t="shared" si="31"/>
        <v>0</v>
      </c>
      <c r="AJ9" s="2">
        <f t="shared" si="32"/>
        <v>0</v>
      </c>
    </row>
    <row r="10" spans="1:36" ht="21" customHeight="1" x14ac:dyDescent="0.15">
      <c r="A10" s="2">
        <f>学生听课状况记载表!A10</f>
        <v>0</v>
      </c>
      <c r="B10" s="58">
        <f>学生听课状况记载表!B10</f>
        <v>0</v>
      </c>
      <c r="C10" s="30"/>
      <c r="D10" s="30"/>
      <c r="E10" s="30"/>
      <c r="F10" s="30"/>
      <c r="G10" s="30"/>
      <c r="H10" s="30"/>
      <c r="I10" s="30"/>
      <c r="J10" s="30"/>
      <c r="K10" s="24"/>
      <c r="L10" s="24"/>
      <c r="M10" s="24"/>
      <c r="N10" s="24"/>
      <c r="O10" s="24"/>
      <c r="P10" s="24"/>
      <c r="Q10" s="2">
        <f t="shared" si="13"/>
        <v>0</v>
      </c>
      <c r="R10" s="2">
        <f t="shared" si="14"/>
        <v>0</v>
      </c>
      <c r="S10" s="2">
        <f t="shared" si="15"/>
        <v>0</v>
      </c>
      <c r="T10" s="2">
        <f t="shared" si="16"/>
        <v>0</v>
      </c>
      <c r="U10" s="2">
        <f t="shared" si="17"/>
        <v>0</v>
      </c>
      <c r="V10" s="2">
        <f t="shared" si="18"/>
        <v>0</v>
      </c>
      <c r="W10" s="2">
        <f t="shared" si="19"/>
        <v>0</v>
      </c>
      <c r="X10" s="2">
        <f t="shared" si="20"/>
        <v>0</v>
      </c>
      <c r="Y10" s="2">
        <f t="shared" si="21"/>
        <v>0</v>
      </c>
      <c r="Z10" s="2">
        <f t="shared" si="22"/>
        <v>0</v>
      </c>
      <c r="AA10" s="2">
        <f t="shared" si="23"/>
        <v>0</v>
      </c>
      <c r="AB10" s="2">
        <f t="shared" si="24"/>
        <v>0</v>
      </c>
      <c r="AC10" s="2">
        <f t="shared" si="25"/>
        <v>0</v>
      </c>
      <c r="AD10" s="2">
        <f t="shared" si="26"/>
        <v>0</v>
      </c>
      <c r="AE10" s="2">
        <f t="shared" si="27"/>
        <v>0</v>
      </c>
      <c r="AF10" s="2">
        <f t="shared" si="28"/>
        <v>0</v>
      </c>
      <c r="AG10" s="2">
        <f t="shared" si="29"/>
        <v>0</v>
      </c>
      <c r="AH10" s="2">
        <f t="shared" si="30"/>
        <v>0</v>
      </c>
      <c r="AI10" s="2">
        <f t="shared" si="31"/>
        <v>0</v>
      </c>
      <c r="AJ10" s="2">
        <f t="shared" si="32"/>
        <v>0</v>
      </c>
    </row>
    <row r="11" spans="1:36" ht="21" customHeight="1" x14ac:dyDescent="0.15">
      <c r="A11" s="2">
        <f>学生听课状况记载表!A11</f>
        <v>0</v>
      </c>
      <c r="B11" s="58">
        <f>学生听课状况记载表!B11</f>
        <v>0</v>
      </c>
      <c r="C11" s="30"/>
      <c r="D11" s="30"/>
      <c r="E11" s="30"/>
      <c r="F11" s="30"/>
      <c r="G11" s="30"/>
      <c r="H11" s="30"/>
      <c r="I11" s="30"/>
      <c r="J11" s="30"/>
      <c r="K11" s="24"/>
      <c r="L11" s="24"/>
      <c r="M11" s="24"/>
      <c r="N11" s="24"/>
      <c r="O11" s="24"/>
      <c r="P11" s="24"/>
      <c r="Q11" s="2">
        <f t="shared" si="13"/>
        <v>0</v>
      </c>
      <c r="R11" s="2">
        <f t="shared" si="14"/>
        <v>0</v>
      </c>
      <c r="S11" s="2">
        <f t="shared" si="15"/>
        <v>0</v>
      </c>
      <c r="T11" s="2">
        <f t="shared" si="16"/>
        <v>0</v>
      </c>
      <c r="U11" s="2">
        <f t="shared" si="17"/>
        <v>0</v>
      </c>
      <c r="V11" s="2">
        <f t="shared" si="18"/>
        <v>0</v>
      </c>
      <c r="W11" s="2">
        <f t="shared" si="19"/>
        <v>0</v>
      </c>
      <c r="X11" s="2">
        <f t="shared" si="20"/>
        <v>0</v>
      </c>
      <c r="Y11" s="2">
        <f t="shared" si="21"/>
        <v>0</v>
      </c>
      <c r="Z11" s="2">
        <f t="shared" si="22"/>
        <v>0</v>
      </c>
      <c r="AA11" s="2">
        <f t="shared" si="23"/>
        <v>0</v>
      </c>
      <c r="AB11" s="2">
        <f t="shared" si="24"/>
        <v>0</v>
      </c>
      <c r="AC11" s="2">
        <f t="shared" si="25"/>
        <v>0</v>
      </c>
      <c r="AD11" s="2">
        <f t="shared" si="26"/>
        <v>0</v>
      </c>
      <c r="AE11" s="2">
        <f t="shared" si="27"/>
        <v>0</v>
      </c>
      <c r="AF11" s="2">
        <f t="shared" si="28"/>
        <v>0</v>
      </c>
      <c r="AG11" s="2">
        <f t="shared" si="29"/>
        <v>0</v>
      </c>
      <c r="AH11" s="2">
        <f t="shared" si="30"/>
        <v>0</v>
      </c>
      <c r="AI11" s="2">
        <f t="shared" si="31"/>
        <v>0</v>
      </c>
      <c r="AJ11" s="2">
        <f t="shared" si="32"/>
        <v>0</v>
      </c>
    </row>
    <row r="12" spans="1:36" ht="21" customHeight="1" x14ac:dyDescent="0.15">
      <c r="A12" s="2">
        <f>学生听课状况记载表!A12</f>
        <v>0</v>
      </c>
      <c r="B12" s="58">
        <f>学生听课状况记载表!B12</f>
        <v>0</v>
      </c>
      <c r="C12" s="30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2">
        <f t="shared" si="13"/>
        <v>0</v>
      </c>
      <c r="R12" s="2">
        <f t="shared" si="14"/>
        <v>0</v>
      </c>
      <c r="S12" s="2">
        <f t="shared" si="15"/>
        <v>0</v>
      </c>
      <c r="T12" s="2">
        <f t="shared" si="16"/>
        <v>0</v>
      </c>
      <c r="U12" s="2">
        <f t="shared" si="17"/>
        <v>0</v>
      </c>
      <c r="V12" s="2">
        <f t="shared" si="18"/>
        <v>0</v>
      </c>
      <c r="W12" s="2">
        <f t="shared" si="19"/>
        <v>0</v>
      </c>
      <c r="X12" s="2">
        <f t="shared" si="20"/>
        <v>0</v>
      </c>
      <c r="Y12" s="2">
        <f t="shared" si="21"/>
        <v>0</v>
      </c>
      <c r="Z12" s="2">
        <f t="shared" si="22"/>
        <v>0</v>
      </c>
      <c r="AA12" s="2">
        <f t="shared" si="23"/>
        <v>0</v>
      </c>
      <c r="AB12" s="2">
        <f t="shared" si="24"/>
        <v>0</v>
      </c>
      <c r="AC12" s="2">
        <f t="shared" si="25"/>
        <v>0</v>
      </c>
      <c r="AD12" s="2">
        <f t="shared" si="26"/>
        <v>0</v>
      </c>
      <c r="AE12" s="2">
        <f t="shared" si="27"/>
        <v>0</v>
      </c>
      <c r="AF12" s="2">
        <f t="shared" si="28"/>
        <v>0</v>
      </c>
      <c r="AG12" s="2">
        <f t="shared" si="29"/>
        <v>0</v>
      </c>
      <c r="AH12" s="2">
        <f t="shared" si="30"/>
        <v>0</v>
      </c>
      <c r="AI12" s="2">
        <f t="shared" si="31"/>
        <v>0</v>
      </c>
      <c r="AJ12" s="2">
        <f t="shared" si="32"/>
        <v>0</v>
      </c>
    </row>
    <row r="13" spans="1:36" ht="21" customHeight="1" x14ac:dyDescent="0.15">
      <c r="A13" s="2">
        <f>学生听课状况记载表!A13</f>
        <v>0</v>
      </c>
      <c r="B13" s="58">
        <f>学生听课状况记载表!B13</f>
        <v>0</v>
      </c>
      <c r="C13" s="30"/>
      <c r="D13" s="30"/>
      <c r="E13" s="30"/>
      <c r="F13" s="30"/>
      <c r="G13" s="30"/>
      <c r="H13" s="30"/>
      <c r="I13" s="30"/>
      <c r="J13" s="30"/>
      <c r="K13" s="24"/>
      <c r="L13" s="24"/>
      <c r="M13" s="24"/>
      <c r="N13" s="24"/>
      <c r="O13" s="24"/>
      <c r="P13" s="24"/>
      <c r="Q13" s="2">
        <f t="shared" si="13"/>
        <v>0</v>
      </c>
      <c r="R13" s="2">
        <f t="shared" si="14"/>
        <v>0</v>
      </c>
      <c r="S13" s="2">
        <f t="shared" si="15"/>
        <v>0</v>
      </c>
      <c r="T13" s="2">
        <f t="shared" si="16"/>
        <v>0</v>
      </c>
      <c r="U13" s="2">
        <f t="shared" si="17"/>
        <v>0</v>
      </c>
      <c r="V13" s="2">
        <f t="shared" si="18"/>
        <v>0</v>
      </c>
      <c r="W13" s="2">
        <f t="shared" si="19"/>
        <v>0</v>
      </c>
      <c r="X13" s="2">
        <f t="shared" si="20"/>
        <v>0</v>
      </c>
      <c r="Y13" s="2">
        <f t="shared" si="21"/>
        <v>0</v>
      </c>
      <c r="Z13" s="2">
        <f t="shared" si="22"/>
        <v>0</v>
      </c>
      <c r="AA13" s="2">
        <f t="shared" si="23"/>
        <v>0</v>
      </c>
      <c r="AB13" s="2">
        <f t="shared" si="24"/>
        <v>0</v>
      </c>
      <c r="AC13" s="2">
        <f t="shared" si="25"/>
        <v>0</v>
      </c>
      <c r="AD13" s="2">
        <f t="shared" si="26"/>
        <v>0</v>
      </c>
      <c r="AE13" s="2">
        <f t="shared" si="27"/>
        <v>0</v>
      </c>
      <c r="AF13" s="2">
        <f t="shared" si="28"/>
        <v>0</v>
      </c>
      <c r="AG13" s="2">
        <f t="shared" si="29"/>
        <v>0</v>
      </c>
      <c r="AH13" s="2">
        <f t="shared" si="30"/>
        <v>0</v>
      </c>
      <c r="AI13" s="2">
        <f t="shared" si="31"/>
        <v>0</v>
      </c>
      <c r="AJ13" s="2">
        <f t="shared" si="32"/>
        <v>0</v>
      </c>
    </row>
    <row r="14" spans="1:36" ht="21" customHeight="1" x14ac:dyDescent="0.15">
      <c r="A14" s="2">
        <f>学生听课状况记载表!A14</f>
        <v>0</v>
      </c>
      <c r="B14" s="58">
        <f>学生听课状况记载表!B14</f>
        <v>0</v>
      </c>
      <c r="C14" s="49"/>
      <c r="D14" s="49"/>
      <c r="E14" s="49"/>
      <c r="F14" s="49"/>
      <c r="G14" s="49"/>
      <c r="H14" s="49"/>
      <c r="I14" s="49"/>
      <c r="J14" s="49"/>
      <c r="K14" s="24"/>
      <c r="L14" s="24"/>
      <c r="M14" s="24"/>
      <c r="N14" s="24"/>
      <c r="O14" s="24"/>
      <c r="P14" s="24"/>
      <c r="Q14" s="2">
        <f t="shared" si="13"/>
        <v>0</v>
      </c>
      <c r="R14" s="2">
        <f t="shared" si="14"/>
        <v>0</v>
      </c>
      <c r="S14" s="2">
        <f t="shared" si="15"/>
        <v>0</v>
      </c>
      <c r="T14" s="2">
        <f t="shared" si="16"/>
        <v>0</v>
      </c>
      <c r="U14" s="2">
        <f t="shared" si="17"/>
        <v>0</v>
      </c>
      <c r="V14" s="2">
        <f t="shared" si="18"/>
        <v>0</v>
      </c>
      <c r="W14" s="2">
        <f t="shared" si="19"/>
        <v>0</v>
      </c>
      <c r="X14" s="2">
        <f t="shared" si="20"/>
        <v>0</v>
      </c>
      <c r="Y14" s="2">
        <f t="shared" si="21"/>
        <v>0</v>
      </c>
      <c r="Z14" s="2">
        <f t="shared" si="22"/>
        <v>0</v>
      </c>
      <c r="AA14" s="2">
        <f t="shared" si="23"/>
        <v>0</v>
      </c>
      <c r="AB14" s="2">
        <f t="shared" si="24"/>
        <v>0</v>
      </c>
      <c r="AC14" s="2">
        <f t="shared" si="25"/>
        <v>0</v>
      </c>
      <c r="AD14" s="2">
        <f t="shared" si="26"/>
        <v>0</v>
      </c>
      <c r="AE14" s="2">
        <f t="shared" si="27"/>
        <v>0</v>
      </c>
      <c r="AF14" s="2">
        <f t="shared" si="28"/>
        <v>0</v>
      </c>
      <c r="AG14" s="2">
        <f t="shared" si="29"/>
        <v>0</v>
      </c>
      <c r="AH14" s="2">
        <f t="shared" si="30"/>
        <v>0</v>
      </c>
      <c r="AI14" s="2">
        <f t="shared" si="31"/>
        <v>0</v>
      </c>
      <c r="AJ14" s="2">
        <f t="shared" si="32"/>
        <v>0</v>
      </c>
    </row>
    <row r="15" spans="1:36" ht="21" customHeight="1" x14ac:dyDescent="0.15">
      <c r="A15" s="2">
        <f>学生听课状况记载表!A15</f>
        <v>0</v>
      </c>
      <c r="B15" s="58">
        <f>学生听课状况记载表!B15</f>
        <v>0</v>
      </c>
      <c r="C15" s="30"/>
      <c r="D15" s="30"/>
      <c r="E15" s="30"/>
      <c r="F15" s="30"/>
      <c r="G15" s="30"/>
      <c r="H15" s="30"/>
      <c r="I15" s="30"/>
      <c r="J15" s="30"/>
      <c r="K15" s="24"/>
      <c r="L15" s="24"/>
      <c r="M15" s="24"/>
      <c r="N15" s="24"/>
      <c r="O15" s="24"/>
      <c r="P15" s="24"/>
      <c r="Q15" s="2">
        <f t="shared" si="13"/>
        <v>0</v>
      </c>
      <c r="R15" s="2">
        <f t="shared" si="14"/>
        <v>0</v>
      </c>
      <c r="S15" s="2">
        <f t="shared" si="15"/>
        <v>0</v>
      </c>
      <c r="T15" s="2">
        <f t="shared" si="16"/>
        <v>0</v>
      </c>
      <c r="U15" s="2">
        <f t="shared" si="17"/>
        <v>0</v>
      </c>
      <c r="V15" s="2">
        <f t="shared" si="18"/>
        <v>0</v>
      </c>
      <c r="W15" s="2">
        <f t="shared" si="19"/>
        <v>0</v>
      </c>
      <c r="X15" s="2">
        <f t="shared" si="20"/>
        <v>0</v>
      </c>
      <c r="Y15" s="2">
        <f t="shared" si="21"/>
        <v>0</v>
      </c>
      <c r="Z15" s="2">
        <f t="shared" si="22"/>
        <v>0</v>
      </c>
      <c r="AA15" s="2">
        <f t="shared" si="23"/>
        <v>0</v>
      </c>
      <c r="AB15" s="2">
        <f t="shared" si="24"/>
        <v>0</v>
      </c>
      <c r="AC15" s="2">
        <f t="shared" si="25"/>
        <v>0</v>
      </c>
      <c r="AD15" s="2">
        <f t="shared" si="26"/>
        <v>0</v>
      </c>
      <c r="AE15" s="2">
        <f t="shared" si="27"/>
        <v>0</v>
      </c>
      <c r="AF15" s="2">
        <f t="shared" si="28"/>
        <v>0</v>
      </c>
      <c r="AG15" s="2">
        <f t="shared" si="29"/>
        <v>0</v>
      </c>
      <c r="AH15" s="2">
        <f t="shared" si="30"/>
        <v>0</v>
      </c>
      <c r="AI15" s="2">
        <f t="shared" si="31"/>
        <v>0</v>
      </c>
      <c r="AJ15" s="2">
        <f t="shared" si="32"/>
        <v>0</v>
      </c>
    </row>
    <row r="16" spans="1:36" ht="21" customHeight="1" x14ac:dyDescent="0.15">
      <c r="A16" s="2">
        <f>学生听课状况记载表!A16</f>
        <v>0</v>
      </c>
      <c r="B16" s="58">
        <f>学生听课状况记载表!B16</f>
        <v>0</v>
      </c>
      <c r="C16" s="30"/>
      <c r="D16" s="30"/>
      <c r="E16" s="30"/>
      <c r="F16" s="30"/>
      <c r="G16" s="30"/>
      <c r="H16" s="30"/>
      <c r="I16" s="30"/>
      <c r="J16" s="30"/>
      <c r="K16" s="24"/>
      <c r="L16" s="24"/>
      <c r="M16" s="24"/>
      <c r="N16" s="24"/>
      <c r="O16" s="24"/>
      <c r="P16" s="24"/>
      <c r="Q16" s="2">
        <f t="shared" si="13"/>
        <v>0</v>
      </c>
      <c r="R16" s="2">
        <f t="shared" si="14"/>
        <v>0</v>
      </c>
      <c r="S16" s="2">
        <f t="shared" si="15"/>
        <v>0</v>
      </c>
      <c r="T16" s="2">
        <f t="shared" si="16"/>
        <v>0</v>
      </c>
      <c r="U16" s="2">
        <f t="shared" si="17"/>
        <v>0</v>
      </c>
      <c r="V16" s="2">
        <f t="shared" si="18"/>
        <v>0</v>
      </c>
      <c r="W16" s="2">
        <f t="shared" si="19"/>
        <v>0</v>
      </c>
      <c r="X16" s="2">
        <f t="shared" si="20"/>
        <v>0</v>
      </c>
      <c r="Y16" s="2">
        <f t="shared" si="21"/>
        <v>0</v>
      </c>
      <c r="Z16" s="2">
        <f t="shared" si="22"/>
        <v>0</v>
      </c>
      <c r="AA16" s="2">
        <f t="shared" si="23"/>
        <v>0</v>
      </c>
      <c r="AB16" s="2">
        <f t="shared" si="24"/>
        <v>0</v>
      </c>
      <c r="AC16" s="2">
        <f t="shared" si="25"/>
        <v>0</v>
      </c>
      <c r="AD16" s="2">
        <f t="shared" si="26"/>
        <v>0</v>
      </c>
      <c r="AE16" s="2">
        <f t="shared" si="27"/>
        <v>0</v>
      </c>
      <c r="AF16" s="2">
        <f t="shared" si="28"/>
        <v>0</v>
      </c>
      <c r="AG16" s="2">
        <f t="shared" si="29"/>
        <v>0</v>
      </c>
      <c r="AH16" s="2">
        <f t="shared" si="30"/>
        <v>0</v>
      </c>
      <c r="AI16" s="2">
        <f t="shared" si="31"/>
        <v>0</v>
      </c>
      <c r="AJ16" s="2">
        <f t="shared" si="32"/>
        <v>0</v>
      </c>
    </row>
    <row r="17" spans="1:36" ht="21" customHeight="1" x14ac:dyDescent="0.15">
      <c r="A17" s="2">
        <f>学生听课状况记载表!A17</f>
        <v>0</v>
      </c>
      <c r="B17" s="58">
        <f>学生听课状况记载表!B17</f>
        <v>0</v>
      </c>
      <c r="C17" s="30"/>
      <c r="D17" s="30"/>
      <c r="E17" s="30"/>
      <c r="F17" s="30"/>
      <c r="G17" s="30"/>
      <c r="H17" s="30"/>
      <c r="I17" s="30"/>
      <c r="J17" s="30"/>
      <c r="K17" s="24"/>
      <c r="L17" s="24"/>
      <c r="M17" s="24"/>
      <c r="N17" s="24"/>
      <c r="O17" s="24"/>
      <c r="P17" s="24"/>
      <c r="Q17" s="2">
        <f t="shared" si="13"/>
        <v>0</v>
      </c>
      <c r="R17" s="2">
        <f t="shared" si="14"/>
        <v>0</v>
      </c>
      <c r="S17" s="2">
        <f t="shared" si="15"/>
        <v>0</v>
      </c>
      <c r="T17" s="2">
        <f t="shared" si="16"/>
        <v>0</v>
      </c>
      <c r="U17" s="2">
        <f t="shared" si="17"/>
        <v>0</v>
      </c>
      <c r="V17" s="2">
        <f t="shared" si="18"/>
        <v>0</v>
      </c>
      <c r="W17" s="2">
        <f t="shared" si="19"/>
        <v>0</v>
      </c>
      <c r="X17" s="2">
        <f t="shared" si="20"/>
        <v>0</v>
      </c>
      <c r="Y17" s="2">
        <f t="shared" si="21"/>
        <v>0</v>
      </c>
      <c r="Z17" s="2">
        <f t="shared" si="22"/>
        <v>0</v>
      </c>
      <c r="AA17" s="2">
        <f t="shared" si="23"/>
        <v>0</v>
      </c>
      <c r="AB17" s="2">
        <f t="shared" si="24"/>
        <v>0</v>
      </c>
      <c r="AC17" s="2">
        <f t="shared" si="25"/>
        <v>0</v>
      </c>
      <c r="AD17" s="2">
        <f t="shared" si="26"/>
        <v>0</v>
      </c>
      <c r="AE17" s="2">
        <f t="shared" si="27"/>
        <v>0</v>
      </c>
      <c r="AF17" s="2">
        <f t="shared" si="28"/>
        <v>0</v>
      </c>
      <c r="AG17" s="2">
        <f t="shared" si="29"/>
        <v>0</v>
      </c>
      <c r="AH17" s="2">
        <f t="shared" si="30"/>
        <v>0</v>
      </c>
      <c r="AI17" s="2">
        <f t="shared" si="31"/>
        <v>0</v>
      </c>
      <c r="AJ17" s="2">
        <f t="shared" si="32"/>
        <v>0</v>
      </c>
    </row>
    <row r="18" spans="1:36" ht="21" customHeight="1" x14ac:dyDescent="0.15">
      <c r="A18" s="2">
        <f>学生听课状况记载表!A18</f>
        <v>0</v>
      </c>
      <c r="B18" s="58">
        <f>学生听课状况记载表!B18</f>
        <v>0</v>
      </c>
      <c r="C18" s="30"/>
      <c r="D18" s="30"/>
      <c r="E18" s="30"/>
      <c r="F18" s="30"/>
      <c r="G18" s="30"/>
      <c r="H18" s="30"/>
      <c r="I18" s="30"/>
      <c r="J18" s="30"/>
      <c r="K18" s="24"/>
      <c r="L18" s="24"/>
      <c r="M18" s="24"/>
      <c r="N18" s="24"/>
      <c r="O18" s="24"/>
      <c r="P18" s="24"/>
      <c r="Q18" s="2">
        <f t="shared" si="13"/>
        <v>0</v>
      </c>
      <c r="R18" s="2">
        <f t="shared" si="14"/>
        <v>0</v>
      </c>
      <c r="S18" s="2">
        <f t="shared" si="15"/>
        <v>0</v>
      </c>
      <c r="T18" s="2">
        <f t="shared" si="16"/>
        <v>0</v>
      </c>
      <c r="U18" s="2">
        <f t="shared" si="17"/>
        <v>0</v>
      </c>
      <c r="V18" s="2">
        <f t="shared" si="18"/>
        <v>0</v>
      </c>
      <c r="W18" s="2">
        <f t="shared" si="19"/>
        <v>0</v>
      </c>
      <c r="X18" s="2">
        <f t="shared" si="20"/>
        <v>0</v>
      </c>
      <c r="Y18" s="2">
        <f t="shared" si="21"/>
        <v>0</v>
      </c>
      <c r="Z18" s="2">
        <f t="shared" si="22"/>
        <v>0</v>
      </c>
      <c r="AA18" s="2">
        <f t="shared" si="23"/>
        <v>0</v>
      </c>
      <c r="AB18" s="2">
        <f t="shared" si="24"/>
        <v>0</v>
      </c>
      <c r="AC18" s="2">
        <f t="shared" si="25"/>
        <v>0</v>
      </c>
      <c r="AD18" s="2">
        <f t="shared" si="26"/>
        <v>0</v>
      </c>
      <c r="AE18" s="2">
        <f t="shared" si="27"/>
        <v>0</v>
      </c>
      <c r="AF18" s="2">
        <f t="shared" si="28"/>
        <v>0</v>
      </c>
      <c r="AG18" s="2">
        <f t="shared" si="29"/>
        <v>0</v>
      </c>
      <c r="AH18" s="2">
        <f t="shared" si="30"/>
        <v>0</v>
      </c>
      <c r="AI18" s="2">
        <f t="shared" si="31"/>
        <v>0</v>
      </c>
      <c r="AJ18" s="2">
        <f t="shared" si="32"/>
        <v>0</v>
      </c>
    </row>
    <row r="19" spans="1:36" ht="21" customHeight="1" x14ac:dyDescent="0.15">
      <c r="A19" s="2">
        <f>学生听课状况记载表!A19</f>
        <v>0</v>
      </c>
      <c r="B19" s="58">
        <f>学生听课状况记载表!B19</f>
        <v>0</v>
      </c>
      <c r="C19" s="30"/>
      <c r="D19" s="30"/>
      <c r="E19" s="30"/>
      <c r="F19" s="30"/>
      <c r="G19" s="30"/>
      <c r="H19" s="30"/>
      <c r="I19" s="30"/>
      <c r="J19" s="30"/>
      <c r="K19" s="24"/>
      <c r="L19" s="24"/>
      <c r="M19" s="24"/>
      <c r="N19" s="24"/>
      <c r="O19" s="24"/>
      <c r="P19" s="24"/>
      <c r="Q19" s="2">
        <f t="shared" si="13"/>
        <v>0</v>
      </c>
      <c r="R19" s="2">
        <f t="shared" si="14"/>
        <v>0</v>
      </c>
      <c r="S19" s="2">
        <f t="shared" si="15"/>
        <v>0</v>
      </c>
      <c r="T19" s="2">
        <f t="shared" si="16"/>
        <v>0</v>
      </c>
      <c r="U19" s="2">
        <f t="shared" si="17"/>
        <v>0</v>
      </c>
      <c r="V19" s="2">
        <f t="shared" si="18"/>
        <v>0</v>
      </c>
      <c r="W19" s="2">
        <f t="shared" si="19"/>
        <v>0</v>
      </c>
      <c r="X19" s="2">
        <f t="shared" si="20"/>
        <v>0</v>
      </c>
      <c r="Y19" s="2">
        <f t="shared" si="21"/>
        <v>0</v>
      </c>
      <c r="Z19" s="2">
        <f t="shared" si="22"/>
        <v>0</v>
      </c>
      <c r="AA19" s="2">
        <f t="shared" si="23"/>
        <v>0</v>
      </c>
      <c r="AB19" s="2">
        <f t="shared" si="24"/>
        <v>0</v>
      </c>
      <c r="AC19" s="2">
        <f t="shared" si="25"/>
        <v>0</v>
      </c>
      <c r="AD19" s="2">
        <f t="shared" si="26"/>
        <v>0</v>
      </c>
      <c r="AE19" s="2">
        <f t="shared" si="27"/>
        <v>0</v>
      </c>
      <c r="AF19" s="2">
        <f t="shared" si="28"/>
        <v>0</v>
      </c>
      <c r="AG19" s="2">
        <f t="shared" si="29"/>
        <v>0</v>
      </c>
      <c r="AH19" s="2">
        <f t="shared" si="30"/>
        <v>0</v>
      </c>
      <c r="AI19" s="2">
        <f t="shared" si="31"/>
        <v>0</v>
      </c>
      <c r="AJ19" s="2">
        <f t="shared" si="32"/>
        <v>0</v>
      </c>
    </row>
    <row r="20" spans="1:36" ht="21" customHeight="1" x14ac:dyDescent="0.15">
      <c r="A20" s="2">
        <f>学生听课状况记载表!A20</f>
        <v>0</v>
      </c>
      <c r="B20" s="58">
        <f>学生听课状况记载表!B20</f>
        <v>0</v>
      </c>
      <c r="C20" s="30"/>
      <c r="D20" s="30"/>
      <c r="E20" s="30"/>
      <c r="F20" s="30"/>
      <c r="G20" s="30"/>
      <c r="H20" s="30"/>
      <c r="I20" s="30"/>
      <c r="J20" s="30"/>
      <c r="K20" s="24"/>
      <c r="L20" s="24"/>
      <c r="M20" s="24"/>
      <c r="N20" s="24"/>
      <c r="O20" s="24"/>
      <c r="P20" s="24"/>
      <c r="Q20" s="2">
        <f t="shared" si="13"/>
        <v>0</v>
      </c>
      <c r="R20" s="2">
        <f t="shared" si="14"/>
        <v>0</v>
      </c>
      <c r="S20" s="2">
        <f t="shared" si="15"/>
        <v>0</v>
      </c>
      <c r="T20" s="2">
        <f t="shared" si="16"/>
        <v>0</v>
      </c>
      <c r="U20" s="2">
        <f t="shared" si="17"/>
        <v>0</v>
      </c>
      <c r="V20" s="2">
        <f t="shared" si="18"/>
        <v>0</v>
      </c>
      <c r="W20" s="2">
        <f t="shared" si="19"/>
        <v>0</v>
      </c>
      <c r="X20" s="2">
        <f t="shared" si="20"/>
        <v>0</v>
      </c>
      <c r="Y20" s="2">
        <f t="shared" si="21"/>
        <v>0</v>
      </c>
      <c r="Z20" s="2">
        <f t="shared" si="22"/>
        <v>0</v>
      </c>
      <c r="AA20" s="2">
        <f t="shared" si="23"/>
        <v>0</v>
      </c>
      <c r="AB20" s="2">
        <f t="shared" si="24"/>
        <v>0</v>
      </c>
      <c r="AC20" s="2">
        <f t="shared" si="25"/>
        <v>0</v>
      </c>
      <c r="AD20" s="2">
        <f t="shared" si="26"/>
        <v>0</v>
      </c>
      <c r="AE20" s="2">
        <f t="shared" si="27"/>
        <v>0</v>
      </c>
      <c r="AF20" s="2">
        <f t="shared" si="28"/>
        <v>0</v>
      </c>
      <c r="AG20" s="2">
        <f t="shared" si="29"/>
        <v>0</v>
      </c>
      <c r="AH20" s="2">
        <f t="shared" si="30"/>
        <v>0</v>
      </c>
      <c r="AI20" s="2">
        <f t="shared" si="31"/>
        <v>0</v>
      </c>
      <c r="AJ20" s="2">
        <f t="shared" si="32"/>
        <v>0</v>
      </c>
    </row>
    <row r="21" spans="1:36" ht="21" customHeight="1" x14ac:dyDescent="0.15">
      <c r="A21" s="2">
        <f>学生听课状况记载表!A21</f>
        <v>0</v>
      </c>
      <c r="B21" s="58">
        <f>学生听课状况记载表!B21</f>
        <v>0</v>
      </c>
      <c r="C21" s="30"/>
      <c r="D21" s="30"/>
      <c r="E21" s="30"/>
      <c r="F21" s="30"/>
      <c r="G21" s="30"/>
      <c r="H21" s="30"/>
      <c r="I21" s="30"/>
      <c r="J21" s="30"/>
      <c r="K21" s="24"/>
      <c r="L21" s="24"/>
      <c r="M21" s="24"/>
      <c r="N21" s="24"/>
      <c r="O21" s="24"/>
      <c r="P21" s="24"/>
      <c r="Q21" s="2">
        <f t="shared" si="13"/>
        <v>0</v>
      </c>
      <c r="R21" s="2">
        <f t="shared" si="14"/>
        <v>0</v>
      </c>
      <c r="S21" s="2">
        <f t="shared" si="15"/>
        <v>0</v>
      </c>
      <c r="T21" s="2">
        <f t="shared" si="16"/>
        <v>0</v>
      </c>
      <c r="U21" s="2">
        <f t="shared" si="17"/>
        <v>0</v>
      </c>
      <c r="V21" s="2">
        <f t="shared" si="18"/>
        <v>0</v>
      </c>
      <c r="W21" s="2">
        <f t="shared" si="19"/>
        <v>0</v>
      </c>
      <c r="X21" s="2">
        <f t="shared" si="20"/>
        <v>0</v>
      </c>
      <c r="Y21" s="2">
        <f t="shared" si="21"/>
        <v>0</v>
      </c>
      <c r="Z21" s="2">
        <f t="shared" si="22"/>
        <v>0</v>
      </c>
      <c r="AA21" s="2">
        <f t="shared" si="23"/>
        <v>0</v>
      </c>
      <c r="AB21" s="2">
        <f t="shared" si="24"/>
        <v>0</v>
      </c>
      <c r="AC21" s="2">
        <f t="shared" si="25"/>
        <v>0</v>
      </c>
      <c r="AD21" s="2">
        <f t="shared" si="26"/>
        <v>0</v>
      </c>
      <c r="AE21" s="2">
        <f t="shared" si="27"/>
        <v>0</v>
      </c>
      <c r="AF21" s="2">
        <f t="shared" si="28"/>
        <v>0</v>
      </c>
      <c r="AG21" s="2">
        <f t="shared" si="29"/>
        <v>0</v>
      </c>
      <c r="AH21" s="2">
        <f t="shared" si="30"/>
        <v>0</v>
      </c>
      <c r="AI21" s="2">
        <f t="shared" si="31"/>
        <v>0</v>
      </c>
      <c r="AJ21" s="2">
        <f t="shared" si="32"/>
        <v>0</v>
      </c>
    </row>
    <row r="22" spans="1:36" ht="21" customHeight="1" x14ac:dyDescent="0.15">
      <c r="A22" s="2">
        <f>学生听课状况记载表!A22</f>
        <v>0</v>
      </c>
      <c r="B22" s="58">
        <f>学生听课状况记载表!B22</f>
        <v>0</v>
      </c>
      <c r="C22" s="30"/>
      <c r="D22" s="30"/>
      <c r="E22" s="30"/>
      <c r="F22" s="30"/>
      <c r="G22" s="30"/>
      <c r="H22" s="30"/>
      <c r="I22" s="30"/>
      <c r="J22" s="30"/>
      <c r="K22" s="24"/>
      <c r="L22" s="24"/>
      <c r="M22" s="24"/>
      <c r="N22" s="24"/>
      <c r="O22" s="24"/>
      <c r="P22" s="24"/>
      <c r="Q22" s="2">
        <f t="shared" si="13"/>
        <v>0</v>
      </c>
      <c r="R22" s="2">
        <f t="shared" si="14"/>
        <v>0</v>
      </c>
      <c r="S22" s="2">
        <f t="shared" si="15"/>
        <v>0</v>
      </c>
      <c r="T22" s="2">
        <f t="shared" si="16"/>
        <v>0</v>
      </c>
      <c r="U22" s="2">
        <f t="shared" si="17"/>
        <v>0</v>
      </c>
      <c r="V22" s="2">
        <f t="shared" si="18"/>
        <v>0</v>
      </c>
      <c r="W22" s="2">
        <f t="shared" si="19"/>
        <v>0</v>
      </c>
      <c r="X22" s="2">
        <f t="shared" si="20"/>
        <v>0</v>
      </c>
      <c r="Y22" s="2">
        <f t="shared" si="21"/>
        <v>0</v>
      </c>
      <c r="Z22" s="2">
        <f t="shared" si="22"/>
        <v>0</v>
      </c>
      <c r="AA22" s="2">
        <f t="shared" si="23"/>
        <v>0</v>
      </c>
      <c r="AB22" s="2">
        <f t="shared" si="24"/>
        <v>0</v>
      </c>
      <c r="AC22" s="2">
        <f t="shared" si="25"/>
        <v>0</v>
      </c>
      <c r="AD22" s="2">
        <f t="shared" si="26"/>
        <v>0</v>
      </c>
      <c r="AE22" s="2">
        <f t="shared" si="27"/>
        <v>0</v>
      </c>
      <c r="AF22" s="2">
        <f t="shared" si="28"/>
        <v>0</v>
      </c>
      <c r="AG22" s="2">
        <f t="shared" si="29"/>
        <v>0</v>
      </c>
      <c r="AH22" s="2">
        <f t="shared" si="30"/>
        <v>0</v>
      </c>
      <c r="AI22" s="2">
        <f t="shared" si="31"/>
        <v>0</v>
      </c>
      <c r="AJ22" s="2">
        <f t="shared" si="32"/>
        <v>0</v>
      </c>
    </row>
    <row r="23" spans="1:36" ht="21" customHeight="1" x14ac:dyDescent="0.15">
      <c r="A23" s="2">
        <f>学生听课状况记载表!A23</f>
        <v>0</v>
      </c>
      <c r="B23" s="58">
        <f>学生听课状况记载表!B23</f>
        <v>0</v>
      </c>
      <c r="C23" s="30"/>
      <c r="D23" s="30"/>
      <c r="E23" s="30"/>
      <c r="F23" s="30"/>
      <c r="G23" s="30"/>
      <c r="H23" s="30"/>
      <c r="I23" s="30"/>
      <c r="J23" s="30"/>
      <c r="K23" s="24"/>
      <c r="L23" s="24"/>
      <c r="M23" s="24"/>
      <c r="N23" s="24"/>
      <c r="O23" s="24"/>
      <c r="P23" s="24"/>
      <c r="Q23" s="2">
        <f t="shared" si="13"/>
        <v>0</v>
      </c>
      <c r="R23" s="2">
        <f t="shared" si="14"/>
        <v>0</v>
      </c>
      <c r="S23" s="2">
        <f t="shared" si="15"/>
        <v>0</v>
      </c>
      <c r="T23" s="2">
        <f t="shared" si="16"/>
        <v>0</v>
      </c>
      <c r="U23" s="2">
        <f t="shared" si="17"/>
        <v>0</v>
      </c>
      <c r="V23" s="2">
        <f t="shared" si="18"/>
        <v>0</v>
      </c>
      <c r="W23" s="2">
        <f t="shared" si="19"/>
        <v>0</v>
      </c>
      <c r="X23" s="2">
        <f t="shared" si="20"/>
        <v>0</v>
      </c>
      <c r="Y23" s="2">
        <f t="shared" si="21"/>
        <v>0</v>
      </c>
      <c r="Z23" s="2">
        <f t="shared" si="22"/>
        <v>0</v>
      </c>
      <c r="AA23" s="2">
        <f t="shared" si="23"/>
        <v>0</v>
      </c>
      <c r="AB23" s="2">
        <f t="shared" si="24"/>
        <v>0</v>
      </c>
      <c r="AC23" s="2">
        <f t="shared" si="25"/>
        <v>0</v>
      </c>
      <c r="AD23" s="2">
        <f t="shared" si="26"/>
        <v>0</v>
      </c>
      <c r="AE23" s="2">
        <f t="shared" si="27"/>
        <v>0</v>
      </c>
      <c r="AF23" s="2">
        <f t="shared" si="28"/>
        <v>0</v>
      </c>
      <c r="AG23" s="2">
        <f t="shared" si="29"/>
        <v>0</v>
      </c>
      <c r="AH23" s="2">
        <f t="shared" si="30"/>
        <v>0</v>
      </c>
      <c r="AI23" s="2">
        <f t="shared" si="31"/>
        <v>0</v>
      </c>
      <c r="AJ23" s="2">
        <f t="shared" si="32"/>
        <v>0</v>
      </c>
    </row>
    <row r="24" spans="1:36" ht="21" customHeight="1" x14ac:dyDescent="0.15">
      <c r="A24" s="2">
        <f>学生听课状况记载表!A24</f>
        <v>0</v>
      </c>
      <c r="B24" s="58">
        <f>学生听课状况记载表!B24</f>
        <v>0</v>
      </c>
      <c r="C24" s="30"/>
      <c r="D24" s="30"/>
      <c r="E24" s="30"/>
      <c r="F24" s="30"/>
      <c r="G24" s="30"/>
      <c r="H24" s="30"/>
      <c r="I24" s="30"/>
      <c r="J24" s="30"/>
      <c r="K24" s="24"/>
      <c r="L24" s="24"/>
      <c r="M24" s="24"/>
      <c r="N24" s="24"/>
      <c r="O24" s="24"/>
      <c r="P24" s="24"/>
      <c r="Q24" s="2">
        <f t="shared" si="13"/>
        <v>0</v>
      </c>
      <c r="R24" s="2">
        <f t="shared" si="14"/>
        <v>0</v>
      </c>
      <c r="S24" s="2">
        <f t="shared" si="15"/>
        <v>0</v>
      </c>
      <c r="T24" s="2">
        <f t="shared" si="16"/>
        <v>0</v>
      </c>
      <c r="U24" s="2">
        <f t="shared" si="17"/>
        <v>0</v>
      </c>
      <c r="V24" s="2">
        <f t="shared" si="18"/>
        <v>0</v>
      </c>
      <c r="W24" s="2">
        <f t="shared" si="19"/>
        <v>0</v>
      </c>
      <c r="X24" s="2">
        <f t="shared" si="20"/>
        <v>0</v>
      </c>
      <c r="Y24" s="2">
        <f t="shared" si="21"/>
        <v>0</v>
      </c>
      <c r="Z24" s="2">
        <f t="shared" si="22"/>
        <v>0</v>
      </c>
      <c r="AA24" s="2">
        <f t="shared" si="23"/>
        <v>0</v>
      </c>
      <c r="AB24" s="2">
        <f t="shared" si="24"/>
        <v>0</v>
      </c>
      <c r="AC24" s="2">
        <f t="shared" si="25"/>
        <v>0</v>
      </c>
      <c r="AD24" s="2">
        <f t="shared" si="26"/>
        <v>0</v>
      </c>
      <c r="AE24" s="2">
        <f t="shared" si="27"/>
        <v>0</v>
      </c>
      <c r="AF24" s="2">
        <f t="shared" si="28"/>
        <v>0</v>
      </c>
      <c r="AG24" s="2">
        <f t="shared" si="29"/>
        <v>0</v>
      </c>
      <c r="AH24" s="2">
        <f t="shared" si="30"/>
        <v>0</v>
      </c>
      <c r="AI24" s="2">
        <f t="shared" si="31"/>
        <v>0</v>
      </c>
      <c r="AJ24" s="2">
        <f t="shared" si="32"/>
        <v>0</v>
      </c>
    </row>
    <row r="25" spans="1:36" ht="21" customHeight="1" x14ac:dyDescent="0.15">
      <c r="A25" s="2">
        <f>学生听课状况记载表!A25</f>
        <v>0</v>
      </c>
      <c r="B25" s="58">
        <f>学生听课状况记载表!B25</f>
        <v>0</v>
      </c>
      <c r="C25" s="30"/>
      <c r="D25" s="30"/>
      <c r="E25" s="30"/>
      <c r="F25" s="30"/>
      <c r="G25" s="30"/>
      <c r="H25" s="30"/>
      <c r="I25" s="30"/>
      <c r="J25" s="30"/>
      <c r="K25" s="24"/>
      <c r="L25" s="24"/>
      <c r="M25" s="24"/>
      <c r="N25" s="24"/>
      <c r="O25" s="24"/>
      <c r="P25" s="24"/>
      <c r="Q25" s="2">
        <f t="shared" si="13"/>
        <v>0</v>
      </c>
      <c r="R25" s="2">
        <f t="shared" si="14"/>
        <v>0</v>
      </c>
      <c r="S25" s="2">
        <f t="shared" si="15"/>
        <v>0</v>
      </c>
      <c r="T25" s="2">
        <f t="shared" si="16"/>
        <v>0</v>
      </c>
      <c r="U25" s="2">
        <f t="shared" si="17"/>
        <v>0</v>
      </c>
      <c r="V25" s="2">
        <f t="shared" si="18"/>
        <v>0</v>
      </c>
      <c r="W25" s="2">
        <f t="shared" si="19"/>
        <v>0</v>
      </c>
      <c r="X25" s="2">
        <f t="shared" si="20"/>
        <v>0</v>
      </c>
      <c r="Y25" s="2">
        <f t="shared" si="21"/>
        <v>0</v>
      </c>
      <c r="Z25" s="2">
        <f t="shared" si="22"/>
        <v>0</v>
      </c>
      <c r="AA25" s="2">
        <f t="shared" si="23"/>
        <v>0</v>
      </c>
      <c r="AB25" s="2">
        <f t="shared" si="24"/>
        <v>0</v>
      </c>
      <c r="AC25" s="2">
        <f t="shared" si="25"/>
        <v>0</v>
      </c>
      <c r="AD25" s="2">
        <f t="shared" si="26"/>
        <v>0</v>
      </c>
      <c r="AE25" s="2">
        <f t="shared" si="27"/>
        <v>0</v>
      </c>
      <c r="AF25" s="2">
        <f t="shared" si="28"/>
        <v>0</v>
      </c>
      <c r="AG25" s="2">
        <f t="shared" si="29"/>
        <v>0</v>
      </c>
      <c r="AH25" s="2">
        <f t="shared" si="30"/>
        <v>0</v>
      </c>
      <c r="AI25" s="2">
        <f t="shared" si="31"/>
        <v>0</v>
      </c>
      <c r="AJ25" s="2">
        <f t="shared" si="32"/>
        <v>0</v>
      </c>
    </row>
    <row r="26" spans="1:36" ht="21" customHeight="1" x14ac:dyDescent="0.15">
      <c r="A26" s="2">
        <f>学生听课状况记载表!A26</f>
        <v>0</v>
      </c>
      <c r="B26" s="58">
        <f>学生听课状况记载表!B26</f>
        <v>0</v>
      </c>
      <c r="C26" s="30"/>
      <c r="D26" s="30"/>
      <c r="E26" s="30"/>
      <c r="F26" s="30"/>
      <c r="G26" s="30"/>
      <c r="H26" s="30"/>
      <c r="I26" s="30"/>
      <c r="J26" s="30"/>
      <c r="K26" s="24"/>
      <c r="L26" s="24"/>
      <c r="M26" s="24"/>
      <c r="N26" s="24"/>
      <c r="O26" s="24"/>
      <c r="P26" s="24"/>
      <c r="Q26" s="2">
        <f t="shared" si="13"/>
        <v>0</v>
      </c>
      <c r="R26" s="2">
        <f t="shared" si="14"/>
        <v>0</v>
      </c>
      <c r="S26" s="2">
        <f t="shared" si="15"/>
        <v>0</v>
      </c>
      <c r="T26" s="2">
        <f t="shared" si="16"/>
        <v>0</v>
      </c>
      <c r="U26" s="2">
        <f t="shared" si="17"/>
        <v>0</v>
      </c>
      <c r="V26" s="2">
        <f t="shared" si="18"/>
        <v>0</v>
      </c>
      <c r="W26" s="2">
        <f t="shared" si="19"/>
        <v>0</v>
      </c>
      <c r="X26" s="2">
        <f t="shared" si="20"/>
        <v>0</v>
      </c>
      <c r="Y26" s="2">
        <f t="shared" si="21"/>
        <v>0</v>
      </c>
      <c r="Z26" s="2">
        <f t="shared" si="22"/>
        <v>0</v>
      </c>
      <c r="AA26" s="2">
        <f t="shared" si="23"/>
        <v>0</v>
      </c>
      <c r="AB26" s="2">
        <f t="shared" si="24"/>
        <v>0</v>
      </c>
      <c r="AC26" s="2">
        <f t="shared" si="25"/>
        <v>0</v>
      </c>
      <c r="AD26" s="2">
        <f t="shared" si="26"/>
        <v>0</v>
      </c>
      <c r="AE26" s="2">
        <f t="shared" si="27"/>
        <v>0</v>
      </c>
      <c r="AF26" s="2">
        <f t="shared" si="28"/>
        <v>0</v>
      </c>
      <c r="AG26" s="2">
        <f t="shared" si="29"/>
        <v>0</v>
      </c>
      <c r="AH26" s="2">
        <f t="shared" si="30"/>
        <v>0</v>
      </c>
      <c r="AI26" s="2">
        <f t="shared" si="31"/>
        <v>0</v>
      </c>
      <c r="AJ26" s="2">
        <f t="shared" si="32"/>
        <v>0</v>
      </c>
    </row>
    <row r="27" spans="1:36" ht="21" customHeight="1" x14ac:dyDescent="0.15">
      <c r="A27" s="2">
        <f>学生听课状况记载表!A27</f>
        <v>0</v>
      </c>
      <c r="B27" s="58">
        <f>学生听课状况记载表!B27</f>
        <v>0</v>
      </c>
      <c r="C27" s="30"/>
      <c r="D27" s="30"/>
      <c r="E27" s="30"/>
      <c r="F27" s="30"/>
      <c r="G27" s="30"/>
      <c r="H27" s="30"/>
      <c r="I27" s="30"/>
      <c r="J27" s="30"/>
      <c r="K27" s="24"/>
      <c r="L27" s="24"/>
      <c r="M27" s="24"/>
      <c r="N27" s="24"/>
      <c r="O27" s="24"/>
      <c r="P27" s="24"/>
      <c r="Q27" s="2">
        <f t="shared" si="13"/>
        <v>0</v>
      </c>
      <c r="R27" s="2">
        <f t="shared" si="14"/>
        <v>0</v>
      </c>
      <c r="S27" s="2">
        <f t="shared" si="15"/>
        <v>0</v>
      </c>
      <c r="T27" s="2">
        <f t="shared" si="16"/>
        <v>0</v>
      </c>
      <c r="U27" s="2">
        <f t="shared" si="17"/>
        <v>0</v>
      </c>
      <c r="V27" s="2">
        <f t="shared" si="18"/>
        <v>0</v>
      </c>
      <c r="W27" s="2">
        <f t="shared" si="19"/>
        <v>0</v>
      </c>
      <c r="X27" s="2">
        <f t="shared" si="20"/>
        <v>0</v>
      </c>
      <c r="Y27" s="2">
        <f t="shared" si="21"/>
        <v>0</v>
      </c>
      <c r="Z27" s="2">
        <f t="shared" si="22"/>
        <v>0</v>
      </c>
      <c r="AA27" s="2">
        <f t="shared" si="23"/>
        <v>0</v>
      </c>
      <c r="AB27" s="2">
        <f t="shared" si="24"/>
        <v>0</v>
      </c>
      <c r="AC27" s="2">
        <f t="shared" si="25"/>
        <v>0</v>
      </c>
      <c r="AD27" s="2">
        <f t="shared" si="26"/>
        <v>0</v>
      </c>
      <c r="AE27" s="2">
        <f t="shared" si="27"/>
        <v>0</v>
      </c>
      <c r="AF27" s="2">
        <f t="shared" si="28"/>
        <v>0</v>
      </c>
      <c r="AG27" s="2">
        <f t="shared" si="29"/>
        <v>0</v>
      </c>
      <c r="AH27" s="2">
        <f t="shared" si="30"/>
        <v>0</v>
      </c>
      <c r="AI27" s="2">
        <f t="shared" si="31"/>
        <v>0</v>
      </c>
      <c r="AJ27" s="2">
        <f t="shared" si="32"/>
        <v>0</v>
      </c>
    </row>
    <row r="28" spans="1:36" ht="21" customHeight="1" x14ac:dyDescent="0.15">
      <c r="A28" s="2">
        <f>学生听课状况记载表!A28</f>
        <v>0</v>
      </c>
      <c r="B28" s="58">
        <f>学生听课状况记载表!B28</f>
        <v>0</v>
      </c>
      <c r="C28" s="30"/>
      <c r="D28" s="30"/>
      <c r="E28" s="30"/>
      <c r="F28" s="30"/>
      <c r="G28" s="30"/>
      <c r="H28" s="30"/>
      <c r="I28" s="30"/>
      <c r="J28" s="30"/>
      <c r="K28" s="24"/>
      <c r="L28" s="24"/>
      <c r="M28" s="24"/>
      <c r="N28" s="24"/>
      <c r="O28" s="24"/>
      <c r="P28" s="24"/>
      <c r="Q28" s="2">
        <f t="shared" si="13"/>
        <v>0</v>
      </c>
      <c r="R28" s="2">
        <f t="shared" si="14"/>
        <v>0</v>
      </c>
      <c r="S28" s="2">
        <f t="shared" si="15"/>
        <v>0</v>
      </c>
      <c r="T28" s="2">
        <f t="shared" si="16"/>
        <v>0</v>
      </c>
      <c r="U28" s="2">
        <f t="shared" si="17"/>
        <v>0</v>
      </c>
      <c r="V28" s="2">
        <f t="shared" si="18"/>
        <v>0</v>
      </c>
      <c r="W28" s="2">
        <f t="shared" si="19"/>
        <v>0</v>
      </c>
      <c r="X28" s="2">
        <f t="shared" si="20"/>
        <v>0</v>
      </c>
      <c r="Y28" s="2">
        <f t="shared" si="21"/>
        <v>0</v>
      </c>
      <c r="Z28" s="2">
        <f t="shared" si="22"/>
        <v>0</v>
      </c>
      <c r="AA28" s="2">
        <f t="shared" si="23"/>
        <v>0</v>
      </c>
      <c r="AB28" s="2">
        <f t="shared" si="24"/>
        <v>0</v>
      </c>
      <c r="AC28" s="2">
        <f t="shared" si="25"/>
        <v>0</v>
      </c>
      <c r="AD28" s="2">
        <f t="shared" si="26"/>
        <v>0</v>
      </c>
      <c r="AE28" s="2">
        <f t="shared" si="27"/>
        <v>0</v>
      </c>
      <c r="AF28" s="2">
        <f t="shared" si="28"/>
        <v>0</v>
      </c>
      <c r="AG28" s="2">
        <f t="shared" si="29"/>
        <v>0</v>
      </c>
      <c r="AH28" s="2">
        <f t="shared" si="30"/>
        <v>0</v>
      </c>
      <c r="AI28" s="2">
        <f t="shared" si="31"/>
        <v>0</v>
      </c>
      <c r="AJ28" s="2">
        <f t="shared" si="32"/>
        <v>0</v>
      </c>
    </row>
    <row r="29" spans="1:36" ht="21" customHeight="1" x14ac:dyDescent="0.15">
      <c r="A29" s="2">
        <f>学生听课状况记载表!A29</f>
        <v>0</v>
      </c>
      <c r="B29" s="58">
        <f>学生听课状况记载表!B29</f>
        <v>0</v>
      </c>
      <c r="C29" s="30"/>
      <c r="D29" s="30"/>
      <c r="E29" s="30"/>
      <c r="F29" s="30"/>
      <c r="G29" s="30"/>
      <c r="H29" s="30"/>
      <c r="I29" s="30"/>
      <c r="J29" s="30"/>
      <c r="K29" s="24"/>
      <c r="L29" s="24"/>
      <c r="M29" s="24"/>
      <c r="N29" s="24"/>
      <c r="O29" s="24"/>
      <c r="P29" s="24"/>
      <c r="Q29" s="2">
        <f t="shared" si="13"/>
        <v>0</v>
      </c>
      <c r="R29" s="2">
        <f t="shared" si="14"/>
        <v>0</v>
      </c>
      <c r="S29" s="2">
        <f t="shared" si="15"/>
        <v>0</v>
      </c>
      <c r="T29" s="2">
        <f t="shared" si="16"/>
        <v>0</v>
      </c>
      <c r="U29" s="2">
        <f t="shared" si="17"/>
        <v>0</v>
      </c>
      <c r="V29" s="2">
        <f t="shared" si="18"/>
        <v>0</v>
      </c>
      <c r="W29" s="2">
        <f t="shared" si="19"/>
        <v>0</v>
      </c>
      <c r="X29" s="2">
        <f t="shared" si="20"/>
        <v>0</v>
      </c>
      <c r="Y29" s="2">
        <f t="shared" si="21"/>
        <v>0</v>
      </c>
      <c r="Z29" s="2">
        <f t="shared" si="22"/>
        <v>0</v>
      </c>
      <c r="AA29" s="2">
        <f t="shared" si="23"/>
        <v>0</v>
      </c>
      <c r="AB29" s="2">
        <f t="shared" si="24"/>
        <v>0</v>
      </c>
      <c r="AC29" s="2">
        <f t="shared" si="25"/>
        <v>0</v>
      </c>
      <c r="AD29" s="2">
        <f t="shared" si="26"/>
        <v>0</v>
      </c>
      <c r="AE29" s="2">
        <f t="shared" si="27"/>
        <v>0</v>
      </c>
      <c r="AF29" s="2">
        <f t="shared" si="28"/>
        <v>0</v>
      </c>
      <c r="AG29" s="2">
        <f t="shared" si="29"/>
        <v>0</v>
      </c>
      <c r="AH29" s="2">
        <f t="shared" si="30"/>
        <v>0</v>
      </c>
      <c r="AI29" s="2">
        <f t="shared" si="31"/>
        <v>0</v>
      </c>
      <c r="AJ29" s="2">
        <f t="shared" si="32"/>
        <v>0</v>
      </c>
    </row>
    <row r="30" spans="1:36" ht="21" customHeight="1" x14ac:dyDescent="0.15">
      <c r="A30" s="2">
        <f>学生听课状况记载表!A30</f>
        <v>0</v>
      </c>
      <c r="B30" s="58">
        <f>学生听课状况记载表!B30</f>
        <v>0</v>
      </c>
      <c r="C30" s="30"/>
      <c r="D30" s="30"/>
      <c r="E30" s="30"/>
      <c r="F30" s="30"/>
      <c r="G30" s="30"/>
      <c r="H30" s="30"/>
      <c r="I30" s="30"/>
      <c r="J30" s="30"/>
      <c r="K30" s="24"/>
      <c r="L30" s="24"/>
      <c r="M30" s="24"/>
      <c r="N30" s="24"/>
      <c r="O30" s="24"/>
      <c r="P30" s="24"/>
      <c r="Q30" s="2">
        <f t="shared" si="13"/>
        <v>0</v>
      </c>
      <c r="R30" s="2">
        <f t="shared" si="14"/>
        <v>0</v>
      </c>
      <c r="S30" s="2">
        <f t="shared" si="15"/>
        <v>0</v>
      </c>
      <c r="T30" s="2">
        <f t="shared" si="16"/>
        <v>0</v>
      </c>
      <c r="U30" s="2">
        <f t="shared" si="17"/>
        <v>0</v>
      </c>
      <c r="V30" s="2">
        <f t="shared" si="18"/>
        <v>0</v>
      </c>
      <c r="W30" s="2">
        <f t="shared" si="19"/>
        <v>0</v>
      </c>
      <c r="X30" s="2">
        <f t="shared" si="20"/>
        <v>0</v>
      </c>
      <c r="Y30" s="2">
        <f t="shared" si="21"/>
        <v>0</v>
      </c>
      <c r="Z30" s="2">
        <f t="shared" si="22"/>
        <v>0</v>
      </c>
      <c r="AA30" s="2">
        <f t="shared" si="23"/>
        <v>0</v>
      </c>
      <c r="AB30" s="2">
        <f t="shared" si="24"/>
        <v>0</v>
      </c>
      <c r="AC30" s="2">
        <f t="shared" si="25"/>
        <v>0</v>
      </c>
      <c r="AD30" s="2">
        <f t="shared" si="26"/>
        <v>0</v>
      </c>
      <c r="AE30" s="2">
        <f t="shared" si="27"/>
        <v>0</v>
      </c>
      <c r="AF30" s="2">
        <f t="shared" si="28"/>
        <v>0</v>
      </c>
      <c r="AG30" s="2">
        <f t="shared" si="29"/>
        <v>0</v>
      </c>
      <c r="AH30" s="2">
        <f t="shared" si="30"/>
        <v>0</v>
      </c>
      <c r="AI30" s="2">
        <f t="shared" si="31"/>
        <v>0</v>
      </c>
      <c r="AJ30" s="2">
        <f t="shared" si="32"/>
        <v>0</v>
      </c>
    </row>
    <row r="31" spans="1:36" ht="21" customHeight="1" x14ac:dyDescent="0.15">
      <c r="A31" s="2">
        <f>学生听课状况记载表!A31</f>
        <v>0</v>
      </c>
      <c r="B31" s="58">
        <f>学生听课状况记载表!B31</f>
        <v>0</v>
      </c>
      <c r="C31" s="30"/>
      <c r="D31" s="30"/>
      <c r="E31" s="30"/>
      <c r="F31" s="30"/>
      <c r="G31" s="30"/>
      <c r="H31" s="30"/>
      <c r="I31" s="30"/>
      <c r="J31" s="30"/>
      <c r="K31" s="24"/>
      <c r="L31" s="24"/>
      <c r="M31" s="24"/>
      <c r="N31" s="24"/>
      <c r="O31" s="24"/>
      <c r="P31" s="24"/>
      <c r="Q31" s="2">
        <f t="shared" si="13"/>
        <v>0</v>
      </c>
      <c r="R31" s="2">
        <f t="shared" si="14"/>
        <v>0</v>
      </c>
      <c r="S31" s="2">
        <f t="shared" si="15"/>
        <v>0</v>
      </c>
      <c r="T31" s="2">
        <f t="shared" si="16"/>
        <v>0</v>
      </c>
      <c r="U31" s="2">
        <f t="shared" si="17"/>
        <v>0</v>
      </c>
      <c r="V31" s="2">
        <f t="shared" si="18"/>
        <v>0</v>
      </c>
      <c r="W31" s="2">
        <f t="shared" si="19"/>
        <v>0</v>
      </c>
      <c r="X31" s="2">
        <f t="shared" si="20"/>
        <v>0</v>
      </c>
      <c r="Y31" s="2">
        <f t="shared" si="21"/>
        <v>0</v>
      </c>
      <c r="Z31" s="2">
        <f t="shared" si="22"/>
        <v>0</v>
      </c>
      <c r="AA31" s="2">
        <f t="shared" si="23"/>
        <v>0</v>
      </c>
      <c r="AB31" s="2">
        <f t="shared" si="24"/>
        <v>0</v>
      </c>
      <c r="AC31" s="2">
        <f t="shared" si="25"/>
        <v>0</v>
      </c>
      <c r="AD31" s="2">
        <f t="shared" si="26"/>
        <v>0</v>
      </c>
      <c r="AE31" s="2">
        <f t="shared" si="27"/>
        <v>0</v>
      </c>
      <c r="AF31" s="2">
        <f t="shared" si="28"/>
        <v>0</v>
      </c>
      <c r="AG31" s="2">
        <f t="shared" si="29"/>
        <v>0</v>
      </c>
      <c r="AH31" s="2">
        <f t="shared" si="30"/>
        <v>0</v>
      </c>
      <c r="AI31" s="2">
        <f t="shared" si="31"/>
        <v>0</v>
      </c>
      <c r="AJ31" s="2">
        <f t="shared" si="32"/>
        <v>0</v>
      </c>
    </row>
    <row r="32" spans="1:36" ht="21" customHeight="1" x14ac:dyDescent="0.15">
      <c r="A32" s="2">
        <f>学生听课状况记载表!A32</f>
        <v>0</v>
      </c>
      <c r="B32" s="58">
        <f>学生听课状况记载表!B32</f>
        <v>0</v>
      </c>
      <c r="C32" s="30"/>
      <c r="D32" s="30"/>
      <c r="E32" s="30"/>
      <c r="F32" s="30"/>
      <c r="G32" s="30"/>
      <c r="H32" s="30"/>
      <c r="I32" s="30"/>
      <c r="J32" s="30"/>
      <c r="K32" s="24"/>
      <c r="L32" s="24"/>
      <c r="M32" s="24"/>
      <c r="N32" s="24"/>
      <c r="O32" s="24"/>
      <c r="P32" s="24"/>
      <c r="Q32" s="2">
        <f t="shared" si="13"/>
        <v>0</v>
      </c>
      <c r="R32" s="2">
        <f t="shared" si="14"/>
        <v>0</v>
      </c>
      <c r="S32" s="2">
        <f t="shared" si="15"/>
        <v>0</v>
      </c>
      <c r="T32" s="2">
        <f t="shared" si="16"/>
        <v>0</v>
      </c>
      <c r="U32" s="2">
        <f t="shared" si="17"/>
        <v>0</v>
      </c>
      <c r="V32" s="2">
        <f t="shared" si="18"/>
        <v>0</v>
      </c>
      <c r="W32" s="2">
        <f t="shared" si="19"/>
        <v>0</v>
      </c>
      <c r="X32" s="2">
        <f t="shared" si="20"/>
        <v>0</v>
      </c>
      <c r="Y32" s="2">
        <f t="shared" si="21"/>
        <v>0</v>
      </c>
      <c r="Z32" s="2">
        <f t="shared" si="22"/>
        <v>0</v>
      </c>
      <c r="AA32" s="2">
        <f t="shared" si="23"/>
        <v>0</v>
      </c>
      <c r="AB32" s="2">
        <f t="shared" si="24"/>
        <v>0</v>
      </c>
      <c r="AC32" s="2">
        <f t="shared" si="25"/>
        <v>0</v>
      </c>
      <c r="AD32" s="2">
        <f t="shared" si="26"/>
        <v>0</v>
      </c>
      <c r="AE32" s="2">
        <f t="shared" si="27"/>
        <v>0</v>
      </c>
      <c r="AF32" s="2">
        <f t="shared" si="28"/>
        <v>0</v>
      </c>
      <c r="AG32" s="2">
        <f t="shared" si="29"/>
        <v>0</v>
      </c>
      <c r="AH32" s="2">
        <f t="shared" si="30"/>
        <v>0</v>
      </c>
      <c r="AI32" s="2">
        <f t="shared" si="31"/>
        <v>0</v>
      </c>
      <c r="AJ32" s="2">
        <f t="shared" si="32"/>
        <v>0</v>
      </c>
    </row>
    <row r="33" spans="1:36" ht="21" customHeight="1" x14ac:dyDescent="0.15">
      <c r="A33" s="2">
        <f>学生听课状况记载表!A33</f>
        <v>0</v>
      </c>
      <c r="B33" s="58">
        <f>学生听课状况记载表!B33</f>
        <v>0</v>
      </c>
      <c r="C33" s="30"/>
      <c r="D33" s="30"/>
      <c r="E33" s="30"/>
      <c r="F33" s="30"/>
      <c r="G33" s="30"/>
      <c r="H33" s="30"/>
      <c r="I33" s="30"/>
      <c r="J33" s="30"/>
      <c r="K33" s="24"/>
      <c r="L33" s="24"/>
      <c r="M33" s="24"/>
      <c r="N33" s="24"/>
      <c r="O33" s="24"/>
      <c r="P33" s="24"/>
      <c r="Q33" s="2">
        <f t="shared" si="13"/>
        <v>0</v>
      </c>
      <c r="R33" s="2">
        <f t="shared" si="14"/>
        <v>0</v>
      </c>
      <c r="S33" s="2">
        <f t="shared" si="15"/>
        <v>0</v>
      </c>
      <c r="T33" s="2">
        <f t="shared" si="16"/>
        <v>0</v>
      </c>
      <c r="U33" s="2">
        <f t="shared" si="17"/>
        <v>0</v>
      </c>
      <c r="V33" s="2">
        <f t="shared" si="18"/>
        <v>0</v>
      </c>
      <c r="W33" s="2">
        <f t="shared" si="19"/>
        <v>0</v>
      </c>
      <c r="X33" s="2">
        <f t="shared" si="20"/>
        <v>0</v>
      </c>
      <c r="Y33" s="2">
        <f t="shared" si="21"/>
        <v>0</v>
      </c>
      <c r="Z33" s="2">
        <f t="shared" si="22"/>
        <v>0</v>
      </c>
      <c r="AA33" s="2">
        <f t="shared" si="23"/>
        <v>0</v>
      </c>
      <c r="AB33" s="2">
        <f t="shared" si="24"/>
        <v>0</v>
      </c>
      <c r="AC33" s="2">
        <f t="shared" si="25"/>
        <v>0</v>
      </c>
      <c r="AD33" s="2">
        <f t="shared" si="26"/>
        <v>0</v>
      </c>
      <c r="AE33" s="2">
        <f t="shared" si="27"/>
        <v>0</v>
      </c>
      <c r="AF33" s="2">
        <f t="shared" si="28"/>
        <v>0</v>
      </c>
      <c r="AG33" s="2">
        <f t="shared" si="29"/>
        <v>0</v>
      </c>
      <c r="AH33" s="2">
        <f t="shared" si="30"/>
        <v>0</v>
      </c>
      <c r="AI33" s="2">
        <f t="shared" si="31"/>
        <v>0</v>
      </c>
      <c r="AJ33" s="2">
        <f t="shared" si="32"/>
        <v>0</v>
      </c>
    </row>
    <row r="34" spans="1:36" ht="21" customHeight="1" x14ac:dyDescent="0.15">
      <c r="A34" s="2">
        <f>学生听课状况记载表!A34</f>
        <v>0</v>
      </c>
      <c r="B34" s="58">
        <f>学生听课状况记载表!B34</f>
        <v>0</v>
      </c>
      <c r="C34" s="30"/>
      <c r="D34" s="30"/>
      <c r="E34" s="30"/>
      <c r="F34" s="30"/>
      <c r="G34" s="30"/>
      <c r="H34" s="30"/>
      <c r="I34" s="30"/>
      <c r="J34" s="30"/>
      <c r="K34" s="24"/>
      <c r="L34" s="24"/>
      <c r="M34" s="24"/>
      <c r="N34" s="24"/>
      <c r="O34" s="24"/>
      <c r="P34" s="24"/>
      <c r="Q34" s="2">
        <f t="shared" si="13"/>
        <v>0</v>
      </c>
      <c r="R34" s="2">
        <f t="shared" si="14"/>
        <v>0</v>
      </c>
      <c r="S34" s="2">
        <f t="shared" si="15"/>
        <v>0</v>
      </c>
      <c r="T34" s="2">
        <f t="shared" si="16"/>
        <v>0</v>
      </c>
      <c r="U34" s="2">
        <f t="shared" si="17"/>
        <v>0</v>
      </c>
      <c r="V34" s="2">
        <f t="shared" si="18"/>
        <v>0</v>
      </c>
      <c r="W34" s="2">
        <f t="shared" si="19"/>
        <v>0</v>
      </c>
      <c r="X34" s="2">
        <f t="shared" si="20"/>
        <v>0</v>
      </c>
      <c r="Y34" s="2">
        <f t="shared" si="21"/>
        <v>0</v>
      </c>
      <c r="Z34" s="2">
        <f t="shared" si="22"/>
        <v>0</v>
      </c>
      <c r="AA34" s="2">
        <f t="shared" si="23"/>
        <v>0</v>
      </c>
      <c r="AB34" s="2">
        <f t="shared" si="24"/>
        <v>0</v>
      </c>
      <c r="AC34" s="2">
        <f t="shared" si="25"/>
        <v>0</v>
      </c>
      <c r="AD34" s="2">
        <f t="shared" si="26"/>
        <v>0</v>
      </c>
      <c r="AE34" s="2">
        <f t="shared" si="27"/>
        <v>0</v>
      </c>
      <c r="AF34" s="2">
        <f t="shared" si="28"/>
        <v>0</v>
      </c>
      <c r="AG34" s="2">
        <f t="shared" si="29"/>
        <v>0</v>
      </c>
      <c r="AH34" s="2">
        <f t="shared" si="30"/>
        <v>0</v>
      </c>
      <c r="AI34" s="2">
        <f t="shared" si="31"/>
        <v>0</v>
      </c>
      <c r="AJ34" s="2">
        <f t="shared" si="32"/>
        <v>0</v>
      </c>
    </row>
    <row r="35" spans="1:36" ht="21" customHeight="1" x14ac:dyDescent="0.15">
      <c r="A35" s="2">
        <f>学生听课状况记载表!A35</f>
        <v>0</v>
      </c>
      <c r="B35" s="58">
        <f>学生听课状况记载表!B35</f>
        <v>0</v>
      </c>
      <c r="C35" s="30"/>
      <c r="D35" s="30"/>
      <c r="E35" s="30"/>
      <c r="F35" s="30"/>
      <c r="G35" s="30"/>
      <c r="H35" s="30"/>
      <c r="I35" s="30"/>
      <c r="J35" s="30"/>
      <c r="K35" s="24"/>
      <c r="L35" s="24"/>
      <c r="M35" s="24"/>
      <c r="N35" s="24"/>
      <c r="O35" s="24"/>
      <c r="P35" s="24"/>
      <c r="Q35" s="2">
        <f t="shared" si="13"/>
        <v>0</v>
      </c>
      <c r="R35" s="2">
        <f t="shared" si="14"/>
        <v>0</v>
      </c>
      <c r="S35" s="2">
        <f t="shared" si="15"/>
        <v>0</v>
      </c>
      <c r="T35" s="2">
        <f t="shared" si="16"/>
        <v>0</v>
      </c>
      <c r="U35" s="2">
        <f t="shared" si="17"/>
        <v>0</v>
      </c>
      <c r="V35" s="2">
        <f t="shared" si="18"/>
        <v>0</v>
      </c>
      <c r="W35" s="2">
        <f t="shared" si="19"/>
        <v>0</v>
      </c>
      <c r="X35" s="2">
        <f t="shared" si="20"/>
        <v>0</v>
      </c>
      <c r="Y35" s="2">
        <f t="shared" si="21"/>
        <v>0</v>
      </c>
      <c r="Z35" s="2">
        <f t="shared" si="22"/>
        <v>0</v>
      </c>
      <c r="AA35" s="2">
        <f t="shared" si="23"/>
        <v>0</v>
      </c>
      <c r="AB35" s="2">
        <f t="shared" si="24"/>
        <v>0</v>
      </c>
      <c r="AC35" s="2">
        <f t="shared" si="25"/>
        <v>0</v>
      </c>
      <c r="AD35" s="2">
        <f t="shared" si="26"/>
        <v>0</v>
      </c>
      <c r="AE35" s="2">
        <f t="shared" si="27"/>
        <v>0</v>
      </c>
      <c r="AF35" s="2">
        <f t="shared" si="28"/>
        <v>0</v>
      </c>
      <c r="AG35" s="2">
        <f t="shared" si="29"/>
        <v>0</v>
      </c>
      <c r="AH35" s="2">
        <f t="shared" si="30"/>
        <v>0</v>
      </c>
      <c r="AI35" s="2">
        <f t="shared" si="31"/>
        <v>0</v>
      </c>
      <c r="AJ35" s="2">
        <f t="shared" si="32"/>
        <v>0</v>
      </c>
    </row>
    <row r="36" spans="1:36" ht="21" customHeight="1" x14ac:dyDescent="0.15">
      <c r="A36" s="2">
        <f>学生听课状况记载表!A36</f>
        <v>0</v>
      </c>
      <c r="B36" s="58">
        <f>学生听课状况记载表!B36</f>
        <v>0</v>
      </c>
      <c r="C36" s="30"/>
      <c r="D36" s="30"/>
      <c r="E36" s="30"/>
      <c r="F36" s="30"/>
      <c r="G36" s="30"/>
      <c r="H36" s="30"/>
      <c r="I36" s="30"/>
      <c r="J36" s="30"/>
      <c r="K36" s="24"/>
      <c r="L36" s="24"/>
      <c r="M36" s="24"/>
      <c r="N36" s="24"/>
      <c r="O36" s="24"/>
      <c r="P36" s="24"/>
      <c r="Q36" s="2">
        <f t="shared" si="13"/>
        <v>0</v>
      </c>
      <c r="R36" s="2">
        <f t="shared" si="14"/>
        <v>0</v>
      </c>
      <c r="S36" s="2">
        <f t="shared" si="15"/>
        <v>0</v>
      </c>
      <c r="T36" s="2">
        <f t="shared" si="16"/>
        <v>0</v>
      </c>
      <c r="U36" s="2">
        <f t="shared" si="17"/>
        <v>0</v>
      </c>
      <c r="V36" s="2">
        <f t="shared" si="18"/>
        <v>0</v>
      </c>
      <c r="W36" s="2">
        <f t="shared" si="19"/>
        <v>0</v>
      </c>
      <c r="X36" s="2">
        <f t="shared" si="20"/>
        <v>0</v>
      </c>
      <c r="Y36" s="2">
        <f t="shared" si="21"/>
        <v>0</v>
      </c>
      <c r="Z36" s="2">
        <f t="shared" si="22"/>
        <v>0</v>
      </c>
      <c r="AA36" s="2">
        <f t="shared" si="23"/>
        <v>0</v>
      </c>
      <c r="AB36" s="2">
        <f t="shared" si="24"/>
        <v>0</v>
      </c>
      <c r="AC36" s="2">
        <f t="shared" si="25"/>
        <v>0</v>
      </c>
      <c r="AD36" s="2">
        <f t="shared" si="26"/>
        <v>0</v>
      </c>
      <c r="AE36" s="2">
        <f t="shared" si="27"/>
        <v>0</v>
      </c>
      <c r="AF36" s="2">
        <f t="shared" si="28"/>
        <v>0</v>
      </c>
      <c r="AG36" s="2">
        <f t="shared" si="29"/>
        <v>0</v>
      </c>
      <c r="AH36" s="2">
        <f t="shared" si="30"/>
        <v>0</v>
      </c>
      <c r="AI36" s="2">
        <f t="shared" si="31"/>
        <v>0</v>
      </c>
      <c r="AJ36" s="2">
        <f t="shared" si="32"/>
        <v>0</v>
      </c>
    </row>
    <row r="37" spans="1:36" ht="21" customHeight="1" x14ac:dyDescent="0.15">
      <c r="A37" s="2">
        <f>学生听课状况记载表!A37</f>
        <v>0</v>
      </c>
      <c r="B37" s="58">
        <f>学生听课状况记载表!B37</f>
        <v>0</v>
      </c>
      <c r="C37" s="30"/>
      <c r="D37" s="30"/>
      <c r="E37" s="30"/>
      <c r="F37" s="30"/>
      <c r="G37" s="30"/>
      <c r="H37" s="30"/>
      <c r="I37" s="30"/>
      <c r="J37" s="30"/>
      <c r="K37" s="24"/>
      <c r="L37" s="24"/>
      <c r="M37" s="24"/>
      <c r="N37" s="24"/>
      <c r="O37" s="24"/>
      <c r="P37" s="24"/>
      <c r="Q37" s="2">
        <f t="shared" si="13"/>
        <v>0</v>
      </c>
      <c r="R37" s="2">
        <f t="shared" si="14"/>
        <v>0</v>
      </c>
      <c r="S37" s="2">
        <f t="shared" si="15"/>
        <v>0</v>
      </c>
      <c r="T37" s="2">
        <f t="shared" si="16"/>
        <v>0</v>
      </c>
      <c r="U37" s="2">
        <f t="shared" si="17"/>
        <v>0</v>
      </c>
      <c r="V37" s="2">
        <f t="shared" si="18"/>
        <v>0</v>
      </c>
      <c r="W37" s="2">
        <f t="shared" si="19"/>
        <v>0</v>
      </c>
      <c r="X37" s="2">
        <f t="shared" si="20"/>
        <v>0</v>
      </c>
      <c r="Y37" s="2">
        <f t="shared" si="21"/>
        <v>0</v>
      </c>
      <c r="Z37" s="2">
        <f t="shared" si="22"/>
        <v>0</v>
      </c>
      <c r="AA37" s="2">
        <f t="shared" si="23"/>
        <v>0</v>
      </c>
      <c r="AB37" s="2">
        <f t="shared" si="24"/>
        <v>0</v>
      </c>
      <c r="AC37" s="2">
        <f t="shared" si="25"/>
        <v>0</v>
      </c>
      <c r="AD37" s="2">
        <f t="shared" si="26"/>
        <v>0</v>
      </c>
      <c r="AE37" s="2">
        <f t="shared" si="27"/>
        <v>0</v>
      </c>
      <c r="AF37" s="2">
        <f t="shared" si="28"/>
        <v>0</v>
      </c>
      <c r="AG37" s="2">
        <f t="shared" si="29"/>
        <v>0</v>
      </c>
      <c r="AH37" s="2">
        <f t="shared" si="30"/>
        <v>0</v>
      </c>
      <c r="AI37" s="2">
        <f t="shared" si="31"/>
        <v>0</v>
      </c>
      <c r="AJ37" s="2">
        <f t="shared" si="32"/>
        <v>0</v>
      </c>
    </row>
    <row r="38" spans="1:36" ht="21" customHeight="1" x14ac:dyDescent="0.15">
      <c r="A38" s="2">
        <f>学生听课状况记载表!A38</f>
        <v>0</v>
      </c>
      <c r="B38" s="58">
        <f>学生听课状况记载表!B38</f>
        <v>0</v>
      </c>
      <c r="C38" s="30"/>
      <c r="D38" s="30"/>
      <c r="E38" s="30"/>
      <c r="F38" s="30"/>
      <c r="G38" s="30"/>
      <c r="H38" s="30"/>
      <c r="I38" s="30"/>
      <c r="J38" s="30"/>
      <c r="K38" s="24"/>
      <c r="L38" s="24"/>
      <c r="M38" s="24"/>
      <c r="N38" s="24"/>
      <c r="O38" s="24"/>
      <c r="P38" s="24"/>
      <c r="Q38" s="2">
        <f t="shared" si="13"/>
        <v>0</v>
      </c>
      <c r="R38" s="2">
        <f t="shared" si="14"/>
        <v>0</v>
      </c>
      <c r="S38" s="2">
        <f t="shared" si="15"/>
        <v>0</v>
      </c>
      <c r="T38" s="2">
        <f t="shared" si="16"/>
        <v>0</v>
      </c>
      <c r="U38" s="2">
        <f t="shared" si="17"/>
        <v>0</v>
      </c>
      <c r="V38" s="2">
        <f t="shared" si="18"/>
        <v>0</v>
      </c>
      <c r="W38" s="2">
        <f t="shared" si="19"/>
        <v>0</v>
      </c>
      <c r="X38" s="2">
        <f t="shared" si="20"/>
        <v>0</v>
      </c>
      <c r="Y38" s="2">
        <f t="shared" si="21"/>
        <v>0</v>
      </c>
      <c r="Z38" s="2">
        <f t="shared" si="22"/>
        <v>0</v>
      </c>
      <c r="AA38" s="2">
        <f t="shared" si="23"/>
        <v>0</v>
      </c>
      <c r="AB38" s="2">
        <f t="shared" si="24"/>
        <v>0</v>
      </c>
      <c r="AC38" s="2">
        <f t="shared" si="25"/>
        <v>0</v>
      </c>
      <c r="AD38" s="2">
        <f t="shared" si="26"/>
        <v>0</v>
      </c>
      <c r="AE38" s="2">
        <f t="shared" si="27"/>
        <v>0</v>
      </c>
      <c r="AF38" s="2">
        <f t="shared" si="28"/>
        <v>0</v>
      </c>
      <c r="AG38" s="2">
        <f t="shared" si="29"/>
        <v>0</v>
      </c>
      <c r="AH38" s="2">
        <f t="shared" si="30"/>
        <v>0</v>
      </c>
      <c r="AI38" s="2">
        <f t="shared" si="31"/>
        <v>0</v>
      </c>
      <c r="AJ38" s="2">
        <f t="shared" si="32"/>
        <v>0</v>
      </c>
    </row>
    <row r="39" spans="1:36" ht="21" customHeight="1" x14ac:dyDescent="0.15">
      <c r="A39" s="2">
        <f>学生听课状况记载表!A39</f>
        <v>0</v>
      </c>
      <c r="B39" s="58">
        <f>学生听课状况记载表!B39</f>
        <v>0</v>
      </c>
      <c r="C39" s="30"/>
      <c r="D39" s="30"/>
      <c r="E39" s="30"/>
      <c r="F39" s="30"/>
      <c r="G39" s="30"/>
      <c r="H39" s="30"/>
      <c r="I39" s="30"/>
      <c r="J39" s="30"/>
      <c r="K39" s="24"/>
      <c r="L39" s="24"/>
      <c r="M39" s="24"/>
      <c r="N39" s="24"/>
      <c r="O39" s="24"/>
      <c r="P39" s="24"/>
      <c r="Q39" s="2">
        <f t="shared" si="13"/>
        <v>0</v>
      </c>
      <c r="R39" s="2">
        <f t="shared" si="14"/>
        <v>0</v>
      </c>
      <c r="S39" s="2">
        <f t="shared" si="15"/>
        <v>0</v>
      </c>
      <c r="T39" s="2">
        <f t="shared" si="16"/>
        <v>0</v>
      </c>
      <c r="U39" s="2">
        <f t="shared" si="17"/>
        <v>0</v>
      </c>
      <c r="V39" s="2">
        <f t="shared" si="18"/>
        <v>0</v>
      </c>
      <c r="W39" s="2">
        <f t="shared" si="19"/>
        <v>0</v>
      </c>
      <c r="X39" s="2">
        <f t="shared" si="20"/>
        <v>0</v>
      </c>
      <c r="Y39" s="2">
        <f t="shared" si="21"/>
        <v>0</v>
      </c>
      <c r="Z39" s="2">
        <f t="shared" si="22"/>
        <v>0</v>
      </c>
      <c r="AA39" s="2">
        <f t="shared" si="23"/>
        <v>0</v>
      </c>
      <c r="AB39" s="2">
        <f t="shared" si="24"/>
        <v>0</v>
      </c>
      <c r="AC39" s="2">
        <f t="shared" si="25"/>
        <v>0</v>
      </c>
      <c r="AD39" s="2">
        <f t="shared" si="26"/>
        <v>0</v>
      </c>
      <c r="AE39" s="2">
        <f t="shared" si="27"/>
        <v>0</v>
      </c>
      <c r="AF39" s="2">
        <f t="shared" si="28"/>
        <v>0</v>
      </c>
      <c r="AG39" s="2">
        <f t="shared" si="29"/>
        <v>0</v>
      </c>
      <c r="AH39" s="2">
        <f t="shared" si="30"/>
        <v>0</v>
      </c>
      <c r="AI39" s="2">
        <f t="shared" si="31"/>
        <v>0</v>
      </c>
      <c r="AJ39" s="2">
        <f t="shared" si="32"/>
        <v>0</v>
      </c>
    </row>
    <row r="40" spans="1:36" ht="21" customHeight="1" x14ac:dyDescent="0.15">
      <c r="A40" s="2">
        <f>学生听课状况记载表!A40</f>
        <v>0</v>
      </c>
      <c r="B40" s="58">
        <f>学生听课状况记载表!B40</f>
        <v>0</v>
      </c>
      <c r="C40" s="30"/>
      <c r="D40" s="30"/>
      <c r="E40" s="30"/>
      <c r="F40" s="30"/>
      <c r="G40" s="30"/>
      <c r="H40" s="30"/>
      <c r="I40" s="30"/>
      <c r="J40" s="30"/>
      <c r="K40" s="24"/>
      <c r="L40" s="24"/>
      <c r="M40" s="24"/>
      <c r="N40" s="24"/>
      <c r="O40" s="24"/>
      <c r="P40" s="24"/>
      <c r="Q40" s="2">
        <f t="shared" si="13"/>
        <v>0</v>
      </c>
      <c r="R40" s="2">
        <f t="shared" si="14"/>
        <v>0</v>
      </c>
      <c r="S40" s="2">
        <f t="shared" si="15"/>
        <v>0</v>
      </c>
      <c r="T40" s="2">
        <f t="shared" si="16"/>
        <v>0</v>
      </c>
      <c r="U40" s="2">
        <f t="shared" si="17"/>
        <v>0</v>
      </c>
      <c r="V40" s="2">
        <f t="shared" si="18"/>
        <v>0</v>
      </c>
      <c r="W40" s="2">
        <f t="shared" si="19"/>
        <v>0</v>
      </c>
      <c r="X40" s="2">
        <f t="shared" si="20"/>
        <v>0</v>
      </c>
      <c r="Y40" s="2">
        <f t="shared" si="21"/>
        <v>0</v>
      </c>
      <c r="Z40" s="2">
        <f t="shared" si="22"/>
        <v>0</v>
      </c>
      <c r="AA40" s="2">
        <f t="shared" si="23"/>
        <v>0</v>
      </c>
      <c r="AB40" s="2">
        <f t="shared" si="24"/>
        <v>0</v>
      </c>
      <c r="AC40" s="2">
        <f t="shared" si="25"/>
        <v>0</v>
      </c>
      <c r="AD40" s="2">
        <f t="shared" si="26"/>
        <v>0</v>
      </c>
      <c r="AE40" s="2">
        <f t="shared" si="27"/>
        <v>0</v>
      </c>
      <c r="AF40" s="2">
        <f t="shared" si="28"/>
        <v>0</v>
      </c>
      <c r="AG40" s="2">
        <f t="shared" si="29"/>
        <v>0</v>
      </c>
      <c r="AH40" s="2">
        <f t="shared" si="30"/>
        <v>0</v>
      </c>
      <c r="AI40" s="2">
        <f t="shared" si="31"/>
        <v>0</v>
      </c>
      <c r="AJ40" s="2">
        <f t="shared" si="32"/>
        <v>0</v>
      </c>
    </row>
    <row r="41" spans="1:36" ht="21" customHeight="1" x14ac:dyDescent="0.15">
      <c r="A41" s="2">
        <f>学生听课状况记载表!A41</f>
        <v>0</v>
      </c>
      <c r="B41" s="58">
        <f>学生听课状况记载表!B41</f>
        <v>0</v>
      </c>
      <c r="C41" s="30"/>
      <c r="D41" s="30"/>
      <c r="E41" s="30"/>
      <c r="F41" s="30"/>
      <c r="G41" s="30"/>
      <c r="H41" s="30"/>
      <c r="I41" s="30"/>
      <c r="J41" s="30"/>
      <c r="K41" s="24"/>
      <c r="L41" s="24"/>
      <c r="M41" s="24"/>
      <c r="N41" s="24"/>
      <c r="O41" s="24"/>
      <c r="P41" s="24"/>
      <c r="Q41" s="2">
        <f t="shared" si="13"/>
        <v>0</v>
      </c>
      <c r="R41" s="2">
        <f t="shared" si="14"/>
        <v>0</v>
      </c>
      <c r="S41" s="2">
        <f t="shared" si="15"/>
        <v>0</v>
      </c>
      <c r="T41" s="2">
        <f t="shared" si="16"/>
        <v>0</v>
      </c>
      <c r="U41" s="2">
        <f t="shared" si="17"/>
        <v>0</v>
      </c>
      <c r="V41" s="2">
        <f t="shared" si="18"/>
        <v>0</v>
      </c>
      <c r="W41" s="2">
        <f t="shared" si="19"/>
        <v>0</v>
      </c>
      <c r="X41" s="2">
        <f t="shared" si="20"/>
        <v>0</v>
      </c>
      <c r="Y41" s="2">
        <f t="shared" si="21"/>
        <v>0</v>
      </c>
      <c r="Z41" s="2">
        <f t="shared" si="22"/>
        <v>0</v>
      </c>
      <c r="AA41" s="2">
        <f t="shared" si="23"/>
        <v>0</v>
      </c>
      <c r="AB41" s="2">
        <f t="shared" si="24"/>
        <v>0</v>
      </c>
      <c r="AC41" s="2">
        <f t="shared" si="25"/>
        <v>0</v>
      </c>
      <c r="AD41" s="2">
        <f t="shared" si="26"/>
        <v>0</v>
      </c>
      <c r="AE41" s="2">
        <f t="shared" si="27"/>
        <v>0</v>
      </c>
      <c r="AF41" s="2">
        <f t="shared" si="28"/>
        <v>0</v>
      </c>
      <c r="AG41" s="2">
        <f t="shared" si="29"/>
        <v>0</v>
      </c>
      <c r="AH41" s="2">
        <f t="shared" si="30"/>
        <v>0</v>
      </c>
      <c r="AI41" s="2">
        <f t="shared" si="31"/>
        <v>0</v>
      </c>
      <c r="AJ41" s="2">
        <f t="shared" si="32"/>
        <v>0</v>
      </c>
    </row>
    <row r="42" spans="1:36" ht="21" customHeight="1" x14ac:dyDescent="0.15">
      <c r="A42" s="2">
        <f>学生听课状况记载表!A42</f>
        <v>0</v>
      </c>
      <c r="B42" s="58">
        <f>学生听课状况记载表!B42</f>
        <v>0</v>
      </c>
      <c r="C42" s="30"/>
      <c r="D42" s="30"/>
      <c r="E42" s="30"/>
      <c r="F42" s="30"/>
      <c r="G42" s="30"/>
      <c r="H42" s="30"/>
      <c r="I42" s="30"/>
      <c r="J42" s="30"/>
      <c r="K42" s="24"/>
      <c r="L42" s="24"/>
      <c r="M42" s="24"/>
      <c r="N42" s="24"/>
      <c r="O42" s="24"/>
      <c r="P42" s="24"/>
      <c r="Q42" s="2">
        <f t="shared" si="13"/>
        <v>0</v>
      </c>
      <c r="R42" s="2">
        <f t="shared" si="14"/>
        <v>0</v>
      </c>
      <c r="S42" s="2">
        <f t="shared" si="15"/>
        <v>0</v>
      </c>
      <c r="T42" s="2">
        <f t="shared" si="16"/>
        <v>0</v>
      </c>
      <c r="U42" s="2">
        <f t="shared" si="17"/>
        <v>0</v>
      </c>
      <c r="V42" s="2">
        <f t="shared" si="18"/>
        <v>0</v>
      </c>
      <c r="W42" s="2">
        <f t="shared" si="19"/>
        <v>0</v>
      </c>
      <c r="X42" s="2">
        <f t="shared" si="20"/>
        <v>0</v>
      </c>
      <c r="Y42" s="2">
        <f t="shared" si="21"/>
        <v>0</v>
      </c>
      <c r="Z42" s="2">
        <f t="shared" si="22"/>
        <v>0</v>
      </c>
      <c r="AA42" s="2">
        <f t="shared" si="23"/>
        <v>0</v>
      </c>
      <c r="AB42" s="2">
        <f t="shared" si="24"/>
        <v>0</v>
      </c>
      <c r="AC42" s="2">
        <f t="shared" si="25"/>
        <v>0</v>
      </c>
      <c r="AD42" s="2">
        <f t="shared" si="26"/>
        <v>0</v>
      </c>
      <c r="AE42" s="2">
        <f t="shared" si="27"/>
        <v>0</v>
      </c>
      <c r="AF42" s="2">
        <f t="shared" si="28"/>
        <v>0</v>
      </c>
      <c r="AG42" s="2">
        <f t="shared" si="29"/>
        <v>0</v>
      </c>
      <c r="AH42" s="2">
        <f t="shared" si="30"/>
        <v>0</v>
      </c>
      <c r="AI42" s="2">
        <f t="shared" si="31"/>
        <v>0</v>
      </c>
      <c r="AJ42" s="2">
        <f t="shared" si="32"/>
        <v>0</v>
      </c>
    </row>
    <row r="43" spans="1:36" ht="21" customHeight="1" x14ac:dyDescent="0.15">
      <c r="A43" s="2">
        <f>学生听课状况记载表!A43</f>
        <v>0</v>
      </c>
      <c r="B43" s="58">
        <f>学生听课状况记载表!B43</f>
        <v>0</v>
      </c>
      <c r="C43" s="30"/>
      <c r="D43" s="30"/>
      <c r="E43" s="30"/>
      <c r="F43" s="30"/>
      <c r="G43" s="30"/>
      <c r="H43" s="30"/>
      <c r="I43" s="30"/>
      <c r="J43" s="30"/>
      <c r="K43" s="24"/>
      <c r="L43" s="24"/>
      <c r="M43" s="24"/>
      <c r="N43" s="24"/>
      <c r="O43" s="24"/>
      <c r="P43" s="24"/>
      <c r="Q43" s="2">
        <f t="shared" si="13"/>
        <v>0</v>
      </c>
      <c r="R43" s="2">
        <f t="shared" si="14"/>
        <v>0</v>
      </c>
      <c r="S43" s="2">
        <f t="shared" si="15"/>
        <v>0</v>
      </c>
      <c r="T43" s="2">
        <f t="shared" si="16"/>
        <v>0</v>
      </c>
      <c r="U43" s="2">
        <f t="shared" si="17"/>
        <v>0</v>
      </c>
      <c r="V43" s="2">
        <f t="shared" si="18"/>
        <v>0</v>
      </c>
      <c r="W43" s="2">
        <f t="shared" si="19"/>
        <v>0</v>
      </c>
      <c r="X43" s="2">
        <f t="shared" si="20"/>
        <v>0</v>
      </c>
      <c r="Y43" s="2">
        <f t="shared" si="21"/>
        <v>0</v>
      </c>
      <c r="Z43" s="2">
        <f t="shared" si="22"/>
        <v>0</v>
      </c>
      <c r="AA43" s="2">
        <f t="shared" si="23"/>
        <v>0</v>
      </c>
      <c r="AB43" s="2">
        <f t="shared" si="24"/>
        <v>0</v>
      </c>
      <c r="AC43" s="2">
        <f t="shared" si="25"/>
        <v>0</v>
      </c>
      <c r="AD43" s="2">
        <f t="shared" si="26"/>
        <v>0</v>
      </c>
      <c r="AE43" s="2">
        <f t="shared" si="27"/>
        <v>0</v>
      </c>
      <c r="AF43" s="2">
        <f t="shared" si="28"/>
        <v>0</v>
      </c>
      <c r="AG43" s="2">
        <f t="shared" si="29"/>
        <v>0</v>
      </c>
      <c r="AH43" s="2">
        <f t="shared" si="30"/>
        <v>0</v>
      </c>
      <c r="AI43" s="2">
        <f t="shared" si="31"/>
        <v>0</v>
      </c>
      <c r="AJ43" s="2">
        <f t="shared" si="32"/>
        <v>0</v>
      </c>
    </row>
    <row r="44" spans="1:36" ht="21" customHeight="1" x14ac:dyDescent="0.15">
      <c r="A44" s="2">
        <f>学生听课状况记载表!A44</f>
        <v>0</v>
      </c>
      <c r="B44" s="58">
        <f>学生听课状况记载表!B44</f>
        <v>0</v>
      </c>
      <c r="C44" s="30"/>
      <c r="D44" s="30"/>
      <c r="E44" s="30"/>
      <c r="F44" s="30"/>
      <c r="G44" s="30"/>
      <c r="H44" s="30"/>
      <c r="I44" s="30"/>
      <c r="J44" s="30"/>
      <c r="K44" s="24"/>
      <c r="L44" s="24"/>
      <c r="M44" s="24"/>
      <c r="N44" s="24"/>
      <c r="O44" s="24"/>
      <c r="P44" s="24"/>
      <c r="Q44" s="2">
        <f t="shared" si="13"/>
        <v>0</v>
      </c>
      <c r="R44" s="2">
        <f t="shared" si="14"/>
        <v>0</v>
      </c>
      <c r="S44" s="2">
        <f t="shared" si="15"/>
        <v>0</v>
      </c>
      <c r="T44" s="2">
        <f t="shared" si="16"/>
        <v>0</v>
      </c>
      <c r="U44" s="2">
        <f t="shared" si="17"/>
        <v>0</v>
      </c>
      <c r="V44" s="2">
        <f t="shared" si="18"/>
        <v>0</v>
      </c>
      <c r="W44" s="2">
        <f t="shared" si="19"/>
        <v>0</v>
      </c>
      <c r="X44" s="2">
        <f t="shared" si="20"/>
        <v>0</v>
      </c>
      <c r="Y44" s="2">
        <f t="shared" si="21"/>
        <v>0</v>
      </c>
      <c r="Z44" s="2">
        <f t="shared" si="22"/>
        <v>0</v>
      </c>
      <c r="AA44" s="2">
        <f t="shared" si="23"/>
        <v>0</v>
      </c>
      <c r="AB44" s="2">
        <f t="shared" si="24"/>
        <v>0</v>
      </c>
      <c r="AC44" s="2">
        <f t="shared" si="25"/>
        <v>0</v>
      </c>
      <c r="AD44" s="2">
        <f t="shared" si="26"/>
        <v>0</v>
      </c>
      <c r="AE44" s="2">
        <f t="shared" si="27"/>
        <v>0</v>
      </c>
      <c r="AF44" s="2">
        <f t="shared" si="28"/>
        <v>0</v>
      </c>
      <c r="AG44" s="2">
        <f t="shared" si="29"/>
        <v>0</v>
      </c>
      <c r="AH44" s="2">
        <f t="shared" si="30"/>
        <v>0</v>
      </c>
      <c r="AI44" s="2">
        <f t="shared" si="31"/>
        <v>0</v>
      </c>
      <c r="AJ44" s="2">
        <f t="shared" si="32"/>
        <v>0</v>
      </c>
    </row>
    <row r="45" spans="1:36" ht="21" customHeight="1" x14ac:dyDescent="0.15">
      <c r="A45" s="2">
        <f>学生听课状况记载表!A45</f>
        <v>0</v>
      </c>
      <c r="B45" s="58">
        <f>学生听课状况记载表!B45</f>
        <v>0</v>
      </c>
      <c r="C45" s="30"/>
      <c r="D45" s="30"/>
      <c r="E45" s="30"/>
      <c r="F45" s="30"/>
      <c r="G45" s="30"/>
      <c r="H45" s="30"/>
      <c r="I45" s="30"/>
      <c r="J45" s="30"/>
      <c r="K45" s="24"/>
      <c r="L45" s="24"/>
      <c r="M45" s="24"/>
      <c r="N45" s="24"/>
      <c r="O45" s="24"/>
      <c r="P45" s="24"/>
      <c r="Q45" s="2">
        <f t="shared" si="13"/>
        <v>0</v>
      </c>
      <c r="R45" s="2">
        <f t="shared" si="14"/>
        <v>0</v>
      </c>
      <c r="S45" s="2">
        <f t="shared" si="15"/>
        <v>0</v>
      </c>
      <c r="T45" s="2">
        <f t="shared" si="16"/>
        <v>0</v>
      </c>
      <c r="U45" s="2">
        <f t="shared" si="17"/>
        <v>0</v>
      </c>
      <c r="V45" s="2">
        <f t="shared" si="18"/>
        <v>0</v>
      </c>
      <c r="W45" s="2">
        <f t="shared" si="19"/>
        <v>0</v>
      </c>
      <c r="X45" s="2">
        <f t="shared" si="20"/>
        <v>0</v>
      </c>
      <c r="Y45" s="2">
        <f t="shared" si="21"/>
        <v>0</v>
      </c>
      <c r="Z45" s="2">
        <f t="shared" si="22"/>
        <v>0</v>
      </c>
      <c r="AA45" s="2">
        <f t="shared" si="23"/>
        <v>0</v>
      </c>
      <c r="AB45" s="2">
        <f t="shared" si="24"/>
        <v>0</v>
      </c>
      <c r="AC45" s="2">
        <f t="shared" si="25"/>
        <v>0</v>
      </c>
      <c r="AD45" s="2">
        <f t="shared" si="26"/>
        <v>0</v>
      </c>
      <c r="AE45" s="2">
        <f t="shared" si="27"/>
        <v>0</v>
      </c>
      <c r="AF45" s="2">
        <f t="shared" si="28"/>
        <v>0</v>
      </c>
      <c r="AG45" s="2">
        <f t="shared" si="29"/>
        <v>0</v>
      </c>
      <c r="AH45" s="2">
        <f t="shared" si="30"/>
        <v>0</v>
      </c>
      <c r="AI45" s="2">
        <f t="shared" si="31"/>
        <v>0</v>
      </c>
      <c r="AJ45" s="2">
        <f t="shared" si="32"/>
        <v>0</v>
      </c>
    </row>
    <row r="46" spans="1:36" ht="21" customHeight="1" x14ac:dyDescent="0.15">
      <c r="A46" s="2">
        <f>学生听课状况记载表!A46</f>
        <v>0</v>
      </c>
      <c r="B46" s="58">
        <f>学生听课状况记载表!B46</f>
        <v>0</v>
      </c>
      <c r="C46" s="30"/>
      <c r="D46" s="30"/>
      <c r="E46" s="30"/>
      <c r="F46" s="30"/>
      <c r="G46" s="30"/>
      <c r="H46" s="30"/>
      <c r="I46" s="30"/>
      <c r="J46" s="30"/>
      <c r="K46" s="24"/>
      <c r="L46" s="24"/>
      <c r="M46" s="24"/>
      <c r="N46" s="24"/>
      <c r="O46" s="24"/>
      <c r="P46" s="24"/>
      <c r="Q46" s="2">
        <f t="shared" si="13"/>
        <v>0</v>
      </c>
      <c r="R46" s="2">
        <f t="shared" si="14"/>
        <v>0</v>
      </c>
      <c r="S46" s="2">
        <f t="shared" si="15"/>
        <v>0</v>
      </c>
      <c r="T46" s="2">
        <f t="shared" si="16"/>
        <v>0</v>
      </c>
      <c r="U46" s="2">
        <f t="shared" si="17"/>
        <v>0</v>
      </c>
      <c r="V46" s="2">
        <f t="shared" si="18"/>
        <v>0</v>
      </c>
      <c r="W46" s="2">
        <f t="shared" si="19"/>
        <v>0</v>
      </c>
      <c r="X46" s="2">
        <f t="shared" si="20"/>
        <v>0</v>
      </c>
      <c r="Y46" s="2">
        <f t="shared" si="21"/>
        <v>0</v>
      </c>
      <c r="Z46" s="2">
        <f t="shared" si="22"/>
        <v>0</v>
      </c>
      <c r="AA46" s="2">
        <f t="shared" si="23"/>
        <v>0</v>
      </c>
      <c r="AB46" s="2">
        <f t="shared" si="24"/>
        <v>0</v>
      </c>
      <c r="AC46" s="2">
        <f t="shared" si="25"/>
        <v>0</v>
      </c>
      <c r="AD46" s="2">
        <f t="shared" si="26"/>
        <v>0</v>
      </c>
      <c r="AE46" s="2">
        <f t="shared" si="27"/>
        <v>0</v>
      </c>
      <c r="AF46" s="2">
        <f t="shared" si="28"/>
        <v>0</v>
      </c>
      <c r="AG46" s="2">
        <f t="shared" si="29"/>
        <v>0</v>
      </c>
      <c r="AH46" s="2">
        <f t="shared" si="30"/>
        <v>0</v>
      </c>
      <c r="AI46" s="2">
        <f t="shared" si="31"/>
        <v>0</v>
      </c>
      <c r="AJ46" s="2">
        <f t="shared" si="32"/>
        <v>0</v>
      </c>
    </row>
    <row r="47" spans="1:36" ht="21" customHeight="1" x14ac:dyDescent="0.15">
      <c r="A47" s="2">
        <f>学生听课状况记载表!A47</f>
        <v>0</v>
      </c>
      <c r="B47" s="58">
        <f>学生听课状况记载表!B47</f>
        <v>0</v>
      </c>
      <c r="C47" s="30"/>
      <c r="D47" s="30"/>
      <c r="E47" s="30"/>
      <c r="F47" s="30"/>
      <c r="G47" s="30"/>
      <c r="H47" s="30"/>
      <c r="I47" s="30"/>
      <c r="J47" s="30"/>
      <c r="K47" s="24"/>
      <c r="L47" s="24"/>
      <c r="M47" s="24"/>
      <c r="N47" s="24"/>
      <c r="O47" s="24"/>
      <c r="P47" s="24"/>
      <c r="Q47" s="2">
        <f t="shared" si="13"/>
        <v>0</v>
      </c>
      <c r="R47" s="2">
        <f t="shared" si="14"/>
        <v>0</v>
      </c>
      <c r="S47" s="2">
        <f t="shared" si="15"/>
        <v>0</v>
      </c>
      <c r="T47" s="2">
        <f t="shared" si="16"/>
        <v>0</v>
      </c>
      <c r="U47" s="2">
        <f t="shared" si="17"/>
        <v>0</v>
      </c>
      <c r="V47" s="2">
        <f t="shared" si="18"/>
        <v>0</v>
      </c>
      <c r="W47" s="2">
        <f t="shared" si="19"/>
        <v>0</v>
      </c>
      <c r="X47" s="2">
        <f t="shared" si="20"/>
        <v>0</v>
      </c>
      <c r="Y47" s="2">
        <f t="shared" si="21"/>
        <v>0</v>
      </c>
      <c r="Z47" s="2">
        <f t="shared" si="22"/>
        <v>0</v>
      </c>
      <c r="AA47" s="2">
        <f t="shared" si="23"/>
        <v>0</v>
      </c>
      <c r="AB47" s="2">
        <f t="shared" si="24"/>
        <v>0</v>
      </c>
      <c r="AC47" s="2">
        <f t="shared" si="25"/>
        <v>0</v>
      </c>
      <c r="AD47" s="2">
        <f t="shared" si="26"/>
        <v>0</v>
      </c>
      <c r="AE47" s="2">
        <f t="shared" si="27"/>
        <v>0</v>
      </c>
      <c r="AF47" s="2">
        <f t="shared" si="28"/>
        <v>0</v>
      </c>
      <c r="AG47" s="2">
        <f t="shared" si="29"/>
        <v>0</v>
      </c>
      <c r="AH47" s="2">
        <f t="shared" si="30"/>
        <v>0</v>
      </c>
      <c r="AI47" s="2">
        <f t="shared" si="31"/>
        <v>0</v>
      </c>
      <c r="AJ47" s="2">
        <f t="shared" si="32"/>
        <v>0</v>
      </c>
    </row>
    <row r="48" spans="1:36" ht="21" customHeight="1" x14ac:dyDescent="0.15">
      <c r="A48" s="2">
        <f>学生听课状况记载表!A48</f>
        <v>0</v>
      </c>
      <c r="B48" s="58">
        <f>学生听课状况记载表!B48</f>
        <v>0</v>
      </c>
      <c r="C48" s="30"/>
      <c r="D48" s="30"/>
      <c r="E48" s="30"/>
      <c r="F48" s="30"/>
      <c r="G48" s="30"/>
      <c r="H48" s="30"/>
      <c r="I48" s="30"/>
      <c r="J48" s="30"/>
      <c r="K48" s="24"/>
      <c r="L48" s="24"/>
      <c r="M48" s="24"/>
      <c r="N48" s="24"/>
      <c r="O48" s="24"/>
      <c r="P48" s="24"/>
      <c r="Q48" s="2">
        <f t="shared" si="13"/>
        <v>0</v>
      </c>
      <c r="R48" s="2">
        <f t="shared" si="14"/>
        <v>0</v>
      </c>
      <c r="S48" s="2">
        <f t="shared" si="15"/>
        <v>0</v>
      </c>
      <c r="T48" s="2">
        <f t="shared" si="16"/>
        <v>0</v>
      </c>
      <c r="U48" s="2">
        <f t="shared" si="17"/>
        <v>0</v>
      </c>
      <c r="V48" s="2">
        <f t="shared" si="18"/>
        <v>0</v>
      </c>
      <c r="W48" s="2">
        <f t="shared" si="19"/>
        <v>0</v>
      </c>
      <c r="X48" s="2">
        <f t="shared" si="20"/>
        <v>0</v>
      </c>
      <c r="Y48" s="2">
        <f t="shared" si="21"/>
        <v>0</v>
      </c>
      <c r="Z48" s="2">
        <f t="shared" si="22"/>
        <v>0</v>
      </c>
      <c r="AA48" s="2">
        <f t="shared" si="23"/>
        <v>0</v>
      </c>
      <c r="AB48" s="2">
        <f t="shared" si="24"/>
        <v>0</v>
      </c>
      <c r="AC48" s="2">
        <f t="shared" si="25"/>
        <v>0</v>
      </c>
      <c r="AD48" s="2">
        <f t="shared" si="26"/>
        <v>0</v>
      </c>
      <c r="AE48" s="2">
        <f t="shared" si="27"/>
        <v>0</v>
      </c>
      <c r="AF48" s="2">
        <f t="shared" si="28"/>
        <v>0</v>
      </c>
      <c r="AG48" s="2">
        <f t="shared" si="29"/>
        <v>0</v>
      </c>
      <c r="AH48" s="2">
        <f t="shared" si="30"/>
        <v>0</v>
      </c>
      <c r="AI48" s="2">
        <f t="shared" si="31"/>
        <v>0</v>
      </c>
      <c r="AJ48" s="2">
        <f t="shared" si="32"/>
        <v>0</v>
      </c>
    </row>
    <row r="49" spans="1:36" ht="21" customHeight="1" x14ac:dyDescent="0.15">
      <c r="A49" s="2">
        <f>学生听课状况记载表!A49</f>
        <v>0</v>
      </c>
      <c r="B49" s="58">
        <f>学生听课状况记载表!B49</f>
        <v>0</v>
      </c>
      <c r="C49" s="30"/>
      <c r="D49" s="30"/>
      <c r="E49" s="30"/>
      <c r="F49" s="30"/>
      <c r="G49" s="30"/>
      <c r="H49" s="30"/>
      <c r="I49" s="30"/>
      <c r="J49" s="30"/>
      <c r="K49" s="24"/>
      <c r="L49" s="24"/>
      <c r="M49" s="24"/>
      <c r="N49" s="24"/>
      <c r="O49" s="24"/>
      <c r="P49" s="24"/>
      <c r="Q49" s="2">
        <f t="shared" si="13"/>
        <v>0</v>
      </c>
      <c r="R49" s="2">
        <f t="shared" si="14"/>
        <v>0</v>
      </c>
      <c r="S49" s="2">
        <f t="shared" si="15"/>
        <v>0</v>
      </c>
      <c r="T49" s="2">
        <f t="shared" si="16"/>
        <v>0</v>
      </c>
      <c r="U49" s="2">
        <f t="shared" si="17"/>
        <v>0</v>
      </c>
      <c r="V49" s="2">
        <f t="shared" si="18"/>
        <v>0</v>
      </c>
      <c r="W49" s="2">
        <f t="shared" si="19"/>
        <v>0</v>
      </c>
      <c r="X49" s="2">
        <f t="shared" si="20"/>
        <v>0</v>
      </c>
      <c r="Y49" s="2">
        <f t="shared" si="21"/>
        <v>0</v>
      </c>
      <c r="Z49" s="2">
        <f t="shared" si="22"/>
        <v>0</v>
      </c>
      <c r="AA49" s="2">
        <f t="shared" si="23"/>
        <v>0</v>
      </c>
      <c r="AB49" s="2">
        <f t="shared" si="24"/>
        <v>0</v>
      </c>
      <c r="AC49" s="2">
        <f t="shared" si="25"/>
        <v>0</v>
      </c>
      <c r="AD49" s="2">
        <f t="shared" si="26"/>
        <v>0</v>
      </c>
      <c r="AE49" s="2">
        <f t="shared" si="27"/>
        <v>0</v>
      </c>
      <c r="AF49" s="2">
        <f t="shared" si="28"/>
        <v>0</v>
      </c>
      <c r="AG49" s="2">
        <f t="shared" si="29"/>
        <v>0</v>
      </c>
      <c r="AH49" s="2">
        <f t="shared" si="30"/>
        <v>0</v>
      </c>
      <c r="AI49" s="2">
        <f t="shared" si="31"/>
        <v>0</v>
      </c>
      <c r="AJ49" s="2">
        <f t="shared" si="32"/>
        <v>0</v>
      </c>
    </row>
    <row r="50" spans="1:36" ht="21" customHeight="1" x14ac:dyDescent="0.15">
      <c r="A50" s="2">
        <f>学生听课状况记载表!A50</f>
        <v>0</v>
      </c>
      <c r="B50" s="58">
        <f>学生听课状况记载表!B50</f>
        <v>0</v>
      </c>
      <c r="C50" s="30"/>
      <c r="D50" s="30"/>
      <c r="E50" s="30"/>
      <c r="F50" s="30"/>
      <c r="G50" s="30"/>
      <c r="H50" s="30"/>
      <c r="I50" s="30"/>
      <c r="J50" s="30"/>
      <c r="K50" s="24"/>
      <c r="L50" s="24"/>
      <c r="M50" s="24"/>
      <c r="N50" s="24"/>
      <c r="O50" s="24"/>
      <c r="P50" s="24"/>
      <c r="Q50" s="2">
        <f t="shared" si="13"/>
        <v>0</v>
      </c>
      <c r="R50" s="2">
        <f t="shared" si="14"/>
        <v>0</v>
      </c>
      <c r="S50" s="2">
        <f t="shared" si="15"/>
        <v>0</v>
      </c>
      <c r="T50" s="2">
        <f t="shared" si="16"/>
        <v>0</v>
      </c>
      <c r="U50" s="2">
        <f t="shared" si="17"/>
        <v>0</v>
      </c>
      <c r="V50" s="2">
        <f t="shared" si="18"/>
        <v>0</v>
      </c>
      <c r="W50" s="2">
        <f t="shared" si="19"/>
        <v>0</v>
      </c>
      <c r="X50" s="2">
        <f t="shared" si="20"/>
        <v>0</v>
      </c>
      <c r="Y50" s="2">
        <f t="shared" si="21"/>
        <v>0</v>
      </c>
      <c r="Z50" s="2">
        <f t="shared" si="22"/>
        <v>0</v>
      </c>
      <c r="AA50" s="2">
        <f t="shared" si="23"/>
        <v>0</v>
      </c>
      <c r="AB50" s="2">
        <f t="shared" si="24"/>
        <v>0</v>
      </c>
      <c r="AC50" s="2">
        <f t="shared" si="25"/>
        <v>0</v>
      </c>
      <c r="AD50" s="2">
        <f t="shared" si="26"/>
        <v>0</v>
      </c>
      <c r="AE50" s="2">
        <f t="shared" si="27"/>
        <v>0</v>
      </c>
      <c r="AF50" s="2">
        <f t="shared" si="28"/>
        <v>0</v>
      </c>
      <c r="AG50" s="2">
        <f t="shared" si="29"/>
        <v>0</v>
      </c>
      <c r="AH50" s="2">
        <f t="shared" si="30"/>
        <v>0</v>
      </c>
      <c r="AI50" s="2">
        <f t="shared" si="31"/>
        <v>0</v>
      </c>
      <c r="AJ50" s="2">
        <f t="shared" si="32"/>
        <v>0</v>
      </c>
    </row>
    <row r="51" spans="1:36" ht="21" customHeight="1" x14ac:dyDescent="0.15">
      <c r="A51" s="2">
        <f>学生听课状况记载表!A51</f>
        <v>0</v>
      </c>
      <c r="B51" s="58">
        <f>学生听课状况记载表!B51</f>
        <v>0</v>
      </c>
      <c r="C51" s="30"/>
      <c r="D51" s="30"/>
      <c r="E51" s="30"/>
      <c r="F51" s="30"/>
      <c r="G51" s="30"/>
      <c r="H51" s="30"/>
      <c r="I51" s="30"/>
      <c r="J51" s="30"/>
      <c r="K51" s="24"/>
      <c r="L51" s="24"/>
      <c r="M51" s="24"/>
      <c r="N51" s="24"/>
      <c r="O51" s="24"/>
      <c r="P51" s="24"/>
      <c r="Q51" s="2">
        <f t="shared" si="13"/>
        <v>0</v>
      </c>
      <c r="R51" s="2">
        <f t="shared" si="14"/>
        <v>0</v>
      </c>
      <c r="S51" s="2">
        <f t="shared" si="15"/>
        <v>0</v>
      </c>
      <c r="T51" s="2">
        <f t="shared" si="16"/>
        <v>0</v>
      </c>
      <c r="U51" s="2">
        <f t="shared" si="17"/>
        <v>0</v>
      </c>
      <c r="V51" s="2">
        <f t="shared" si="18"/>
        <v>0</v>
      </c>
      <c r="W51" s="2">
        <f t="shared" si="19"/>
        <v>0</v>
      </c>
      <c r="X51" s="2">
        <f t="shared" si="20"/>
        <v>0</v>
      </c>
      <c r="Y51" s="2">
        <f t="shared" si="21"/>
        <v>0</v>
      </c>
      <c r="Z51" s="2">
        <f t="shared" si="22"/>
        <v>0</v>
      </c>
      <c r="AA51" s="2">
        <f t="shared" si="23"/>
        <v>0</v>
      </c>
      <c r="AB51" s="2">
        <f t="shared" si="24"/>
        <v>0</v>
      </c>
      <c r="AC51" s="2">
        <f t="shared" si="25"/>
        <v>0</v>
      </c>
      <c r="AD51" s="2">
        <f t="shared" si="26"/>
        <v>0</v>
      </c>
      <c r="AE51" s="2">
        <f t="shared" si="27"/>
        <v>0</v>
      </c>
      <c r="AF51" s="2">
        <f t="shared" si="28"/>
        <v>0</v>
      </c>
      <c r="AG51" s="2">
        <f t="shared" si="29"/>
        <v>0</v>
      </c>
      <c r="AH51" s="2">
        <f t="shared" si="30"/>
        <v>0</v>
      </c>
      <c r="AI51" s="2">
        <f t="shared" si="31"/>
        <v>0</v>
      </c>
      <c r="AJ51" s="2">
        <f t="shared" si="32"/>
        <v>0</v>
      </c>
    </row>
    <row r="52" spans="1:36" ht="21" customHeight="1" x14ac:dyDescent="0.15">
      <c r="A52" s="2">
        <f>学生听课状况记载表!A52</f>
        <v>0</v>
      </c>
      <c r="B52" s="58">
        <f>学生听课状况记载表!B52</f>
        <v>0</v>
      </c>
      <c r="C52" s="30"/>
      <c r="D52" s="30"/>
      <c r="E52" s="30"/>
      <c r="F52" s="30"/>
      <c r="G52" s="30"/>
      <c r="H52" s="30"/>
      <c r="I52" s="30"/>
      <c r="J52" s="30"/>
      <c r="K52" s="24"/>
      <c r="L52" s="24"/>
      <c r="M52" s="24"/>
      <c r="N52" s="24"/>
      <c r="O52" s="24"/>
      <c r="P52" s="24"/>
      <c r="Q52" s="2">
        <f t="shared" si="13"/>
        <v>0</v>
      </c>
      <c r="R52" s="2">
        <f t="shared" si="14"/>
        <v>0</v>
      </c>
      <c r="S52" s="2">
        <f t="shared" si="15"/>
        <v>0</v>
      </c>
      <c r="T52" s="2">
        <f t="shared" si="16"/>
        <v>0</v>
      </c>
      <c r="U52" s="2">
        <f t="shared" si="17"/>
        <v>0</v>
      </c>
      <c r="V52" s="2">
        <f t="shared" si="18"/>
        <v>0</v>
      </c>
      <c r="W52" s="2">
        <f t="shared" si="19"/>
        <v>0</v>
      </c>
      <c r="X52" s="2">
        <f t="shared" si="20"/>
        <v>0</v>
      </c>
      <c r="Y52" s="2">
        <f t="shared" si="21"/>
        <v>0</v>
      </c>
      <c r="Z52" s="2">
        <f t="shared" si="22"/>
        <v>0</v>
      </c>
      <c r="AA52" s="2">
        <f t="shared" si="23"/>
        <v>0</v>
      </c>
      <c r="AB52" s="2">
        <f t="shared" si="24"/>
        <v>0</v>
      </c>
      <c r="AC52" s="2">
        <f t="shared" si="25"/>
        <v>0</v>
      </c>
      <c r="AD52" s="2">
        <f t="shared" si="26"/>
        <v>0</v>
      </c>
      <c r="AE52" s="2">
        <f t="shared" si="27"/>
        <v>0</v>
      </c>
      <c r="AF52" s="2">
        <f t="shared" si="28"/>
        <v>0</v>
      </c>
      <c r="AG52" s="2">
        <f t="shared" si="29"/>
        <v>0</v>
      </c>
      <c r="AH52" s="2">
        <f t="shared" si="30"/>
        <v>0</v>
      </c>
      <c r="AI52" s="2">
        <f t="shared" si="31"/>
        <v>0</v>
      </c>
      <c r="AJ52" s="2">
        <f t="shared" si="32"/>
        <v>0</v>
      </c>
    </row>
    <row r="53" spans="1:36" ht="21" customHeight="1" x14ac:dyDescent="0.15">
      <c r="A53" s="2">
        <f>学生听课状况记载表!A53</f>
        <v>0</v>
      </c>
      <c r="B53" s="58">
        <f>学生听课状况记载表!B53</f>
        <v>0</v>
      </c>
      <c r="C53" s="30"/>
      <c r="D53" s="30"/>
      <c r="E53" s="30"/>
      <c r="F53" s="30"/>
      <c r="G53" s="30"/>
      <c r="H53" s="30"/>
      <c r="I53" s="30"/>
      <c r="J53" s="30"/>
      <c r="K53" s="24"/>
      <c r="L53" s="24"/>
      <c r="M53" s="24"/>
      <c r="N53" s="24"/>
      <c r="O53" s="24"/>
      <c r="P53" s="24"/>
      <c r="Q53" s="2">
        <f t="shared" si="13"/>
        <v>0</v>
      </c>
      <c r="R53" s="2">
        <f t="shared" si="14"/>
        <v>0</v>
      </c>
      <c r="S53" s="2">
        <f t="shared" si="15"/>
        <v>0</v>
      </c>
      <c r="T53" s="2">
        <f t="shared" si="16"/>
        <v>0</v>
      </c>
      <c r="U53" s="2">
        <f t="shared" si="17"/>
        <v>0</v>
      </c>
      <c r="V53" s="2">
        <f t="shared" si="18"/>
        <v>0</v>
      </c>
      <c r="W53" s="2">
        <f t="shared" si="19"/>
        <v>0</v>
      </c>
      <c r="X53" s="2">
        <f t="shared" si="20"/>
        <v>0</v>
      </c>
      <c r="Y53" s="2">
        <f t="shared" si="21"/>
        <v>0</v>
      </c>
      <c r="Z53" s="2">
        <f t="shared" si="22"/>
        <v>0</v>
      </c>
      <c r="AA53" s="2">
        <f t="shared" si="23"/>
        <v>0</v>
      </c>
      <c r="AB53" s="2">
        <f t="shared" si="24"/>
        <v>0</v>
      </c>
      <c r="AC53" s="2">
        <f t="shared" si="25"/>
        <v>0</v>
      </c>
      <c r="AD53" s="2">
        <f t="shared" si="26"/>
        <v>0</v>
      </c>
      <c r="AE53" s="2">
        <f t="shared" si="27"/>
        <v>0</v>
      </c>
      <c r="AF53" s="2">
        <f t="shared" si="28"/>
        <v>0</v>
      </c>
      <c r="AG53" s="2">
        <f t="shared" si="29"/>
        <v>0</v>
      </c>
      <c r="AH53" s="2">
        <f t="shared" si="30"/>
        <v>0</v>
      </c>
      <c r="AI53" s="2">
        <f t="shared" si="31"/>
        <v>0</v>
      </c>
      <c r="AJ53" s="2">
        <f t="shared" si="32"/>
        <v>0</v>
      </c>
    </row>
    <row r="54" spans="1:36" ht="21" customHeight="1" x14ac:dyDescent="0.15">
      <c r="A54" s="2">
        <f>学生听课状况记载表!A54</f>
        <v>0</v>
      </c>
      <c r="B54" s="58">
        <f>学生听课状况记载表!B54</f>
        <v>0</v>
      </c>
      <c r="C54" s="30"/>
      <c r="D54" s="30"/>
      <c r="E54" s="30"/>
      <c r="F54" s="30"/>
      <c r="G54" s="30"/>
      <c r="H54" s="30"/>
      <c r="I54" s="30"/>
      <c r="J54" s="30"/>
      <c r="K54" s="24"/>
      <c r="L54" s="24"/>
      <c r="M54" s="24"/>
      <c r="N54" s="24"/>
      <c r="O54" s="24"/>
      <c r="P54" s="24"/>
      <c r="Q54" s="2">
        <f t="shared" si="13"/>
        <v>0</v>
      </c>
      <c r="R54" s="2">
        <f t="shared" si="14"/>
        <v>0</v>
      </c>
      <c r="S54" s="2">
        <f t="shared" si="15"/>
        <v>0</v>
      </c>
      <c r="T54" s="2">
        <f t="shared" si="16"/>
        <v>0</v>
      </c>
      <c r="U54" s="2">
        <f t="shared" si="17"/>
        <v>0</v>
      </c>
      <c r="V54" s="2">
        <f t="shared" si="18"/>
        <v>0</v>
      </c>
      <c r="W54" s="2">
        <f t="shared" si="19"/>
        <v>0</v>
      </c>
      <c r="X54" s="2">
        <f t="shared" si="20"/>
        <v>0</v>
      </c>
      <c r="Y54" s="2">
        <f t="shared" si="21"/>
        <v>0</v>
      </c>
      <c r="Z54" s="2">
        <f t="shared" si="22"/>
        <v>0</v>
      </c>
      <c r="AA54" s="2">
        <f t="shared" si="23"/>
        <v>0</v>
      </c>
      <c r="AB54" s="2">
        <f t="shared" si="24"/>
        <v>0</v>
      </c>
      <c r="AC54" s="2">
        <f t="shared" si="25"/>
        <v>0</v>
      </c>
      <c r="AD54" s="2">
        <f t="shared" si="26"/>
        <v>0</v>
      </c>
      <c r="AE54" s="2">
        <f t="shared" si="27"/>
        <v>0</v>
      </c>
      <c r="AF54" s="2">
        <f t="shared" si="28"/>
        <v>0</v>
      </c>
      <c r="AG54" s="2">
        <f t="shared" si="29"/>
        <v>0</v>
      </c>
      <c r="AH54" s="2">
        <f t="shared" si="30"/>
        <v>0</v>
      </c>
      <c r="AI54" s="2">
        <f t="shared" si="31"/>
        <v>0</v>
      </c>
      <c r="AJ54" s="2">
        <f t="shared" si="32"/>
        <v>0</v>
      </c>
    </row>
    <row r="55" spans="1:36" ht="21" customHeight="1" x14ac:dyDescent="0.15">
      <c r="A55" s="2">
        <f>学生听课状况记载表!A55</f>
        <v>0</v>
      </c>
      <c r="B55" s="58">
        <f>学生听课状况记载表!B55</f>
        <v>0</v>
      </c>
      <c r="C55" s="30"/>
      <c r="D55" s="30"/>
      <c r="E55" s="30"/>
      <c r="F55" s="30"/>
      <c r="G55" s="30"/>
      <c r="H55" s="30"/>
      <c r="I55" s="30"/>
      <c r="J55" s="30"/>
      <c r="K55" s="24"/>
      <c r="L55" s="24"/>
      <c r="M55" s="24"/>
      <c r="N55" s="24"/>
      <c r="O55" s="24"/>
      <c r="P55" s="24"/>
      <c r="Q55" s="2">
        <f t="shared" si="13"/>
        <v>0</v>
      </c>
      <c r="R55" s="2">
        <f t="shared" si="14"/>
        <v>0</v>
      </c>
      <c r="S55" s="2">
        <f t="shared" si="15"/>
        <v>0</v>
      </c>
      <c r="T55" s="2">
        <f t="shared" si="16"/>
        <v>0</v>
      </c>
      <c r="U55" s="2">
        <f t="shared" si="17"/>
        <v>0</v>
      </c>
      <c r="V55" s="2">
        <f t="shared" si="18"/>
        <v>0</v>
      </c>
      <c r="W55" s="2">
        <f t="shared" si="19"/>
        <v>0</v>
      </c>
      <c r="X55" s="2">
        <f t="shared" si="20"/>
        <v>0</v>
      </c>
      <c r="Y55" s="2">
        <f t="shared" si="21"/>
        <v>0</v>
      </c>
      <c r="Z55" s="2">
        <f t="shared" si="22"/>
        <v>0</v>
      </c>
      <c r="AA55" s="2">
        <f t="shared" si="23"/>
        <v>0</v>
      </c>
      <c r="AB55" s="2">
        <f t="shared" si="24"/>
        <v>0</v>
      </c>
      <c r="AC55" s="2">
        <f t="shared" si="25"/>
        <v>0</v>
      </c>
      <c r="AD55" s="2">
        <f t="shared" si="26"/>
        <v>0</v>
      </c>
      <c r="AE55" s="2">
        <f t="shared" si="27"/>
        <v>0</v>
      </c>
      <c r="AF55" s="2">
        <f t="shared" si="28"/>
        <v>0</v>
      </c>
      <c r="AG55" s="2">
        <f t="shared" si="29"/>
        <v>0</v>
      </c>
      <c r="AH55" s="2">
        <f t="shared" si="30"/>
        <v>0</v>
      </c>
      <c r="AI55" s="2">
        <f t="shared" si="31"/>
        <v>0</v>
      </c>
      <c r="AJ55" s="2">
        <f t="shared" si="32"/>
        <v>0</v>
      </c>
    </row>
  </sheetData>
  <mergeCells count="13">
    <mergeCell ref="AJ3:AJ4"/>
    <mergeCell ref="A2:P2"/>
    <mergeCell ref="A1:P1"/>
    <mergeCell ref="Q1:AH1"/>
    <mergeCell ref="Q2:AH2"/>
    <mergeCell ref="Q3:W3"/>
    <mergeCell ref="X3:AC3"/>
    <mergeCell ref="M3:P3"/>
    <mergeCell ref="A3:A4"/>
    <mergeCell ref="B3:B4"/>
    <mergeCell ref="C3:J3"/>
    <mergeCell ref="K3:L3"/>
    <mergeCell ref="AD3:AI3"/>
  </mergeCells>
  <phoneticPr fontId="1" type="noConversion"/>
  <dataValidations count="2">
    <dataValidation type="list" allowBlank="1" showInputMessage="1" showErrorMessage="1" sqref="D6:J11 D12:P12 D13:J55 C5:C55 D5:P5" xr:uid="{00000000-0002-0000-0200-000000000000}">
      <formula1>"优,良,中,及格,不及格,未交"</formula1>
    </dataValidation>
    <dataValidation type="list" allowBlank="1" showInputMessage="1" showErrorMessage="1" sqref="K13:P55 K6:P11" xr:uid="{00000000-0002-0000-0200-000001000000}">
      <formula1>"优,良,中,及格,不及格"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60"/>
  <sheetViews>
    <sheetView tabSelected="1" topLeftCell="A34" workbookViewId="0">
      <selection activeCell="R49" sqref="R49"/>
    </sheetView>
  </sheetViews>
  <sheetFormatPr defaultRowHeight="13.5" x14ac:dyDescent="0.15"/>
  <cols>
    <col min="1" max="1" width="9.875" customWidth="1"/>
    <col min="2" max="2" width="10" customWidth="1"/>
    <col min="3" max="4" width="6.375" customWidth="1"/>
    <col min="5" max="5" width="7.25" customWidth="1"/>
    <col min="6" max="6" width="8.125" customWidth="1"/>
    <col min="7" max="7" width="6.375" customWidth="1"/>
    <col min="8" max="8" width="7.25" customWidth="1"/>
    <col min="9" max="9" width="6.375" style="9" customWidth="1"/>
    <col min="10" max="10" width="6.375" customWidth="1"/>
    <col min="11" max="11" width="7.875" style="27" customWidth="1"/>
    <col min="12" max="12" width="10" customWidth="1"/>
    <col min="13" max="13" width="9" style="4"/>
    <col min="14" max="14" width="9" style="16"/>
  </cols>
  <sheetData>
    <row r="1" spans="1:14" ht="27.75" customHeight="1" x14ac:dyDescent="0.15">
      <c r="A1" s="84" t="s">
        <v>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34"/>
    </row>
    <row r="2" spans="1:14" ht="19.5" customHeight="1" x14ac:dyDescent="0.15">
      <c r="A2" s="85" t="s">
        <v>18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34"/>
    </row>
    <row r="3" spans="1:14" x14ac:dyDescent="0.15">
      <c r="A3" s="70" t="s">
        <v>3</v>
      </c>
      <c r="B3" s="70" t="s">
        <v>4</v>
      </c>
      <c r="C3" s="70" t="s">
        <v>16</v>
      </c>
      <c r="D3" s="70"/>
      <c r="E3" s="70"/>
      <c r="F3" s="70" t="s">
        <v>17</v>
      </c>
      <c r="G3" s="70"/>
      <c r="H3" s="70"/>
      <c r="I3" s="70" t="s">
        <v>6</v>
      </c>
      <c r="J3" s="70"/>
      <c r="K3" s="70"/>
      <c r="L3" s="70" t="s">
        <v>7</v>
      </c>
      <c r="M3" s="47"/>
      <c r="N3" s="47"/>
    </row>
    <row r="4" spans="1:14" x14ac:dyDescent="0.15">
      <c r="A4" s="70"/>
      <c r="B4" s="70"/>
      <c r="C4" s="15" t="s">
        <v>8</v>
      </c>
      <c r="D4" s="15" t="s">
        <v>9</v>
      </c>
      <c r="E4" s="15" t="s">
        <v>10</v>
      </c>
      <c r="F4" s="15" t="s">
        <v>8</v>
      </c>
      <c r="G4" s="15" t="s">
        <v>9</v>
      </c>
      <c r="H4" s="15" t="s">
        <v>10</v>
      </c>
      <c r="I4" s="6" t="s">
        <v>8</v>
      </c>
      <c r="J4" s="15" t="s">
        <v>9</v>
      </c>
      <c r="K4" s="26" t="s">
        <v>10</v>
      </c>
      <c r="L4" s="70"/>
      <c r="M4" s="47"/>
      <c r="N4" s="47"/>
    </row>
    <row r="5" spans="1:14" ht="20.100000000000001" customHeight="1" x14ac:dyDescent="0.15">
      <c r="A5" s="2">
        <f>学生听课状况记载表!A5</f>
        <v>180989</v>
      </c>
      <c r="B5" s="11" t="str">
        <f>学生听课状况记载表!B5</f>
        <v>雪村</v>
      </c>
      <c r="C5" s="5">
        <f>学生听课状况记载表!EL5</f>
        <v>100</v>
      </c>
      <c r="D5" s="5">
        <v>10</v>
      </c>
      <c r="E5" s="28">
        <f>C5*0.1</f>
        <v>10</v>
      </c>
      <c r="F5" s="5">
        <f>H5/0.5</f>
        <v>100</v>
      </c>
      <c r="G5" s="5">
        <v>50</v>
      </c>
      <c r="H5" s="28">
        <f>平时成绩考核记录!AJ5</f>
        <v>50</v>
      </c>
      <c r="I5" s="7">
        <v>99</v>
      </c>
      <c r="J5" s="5">
        <v>40</v>
      </c>
      <c r="K5" s="7">
        <f>I5*0.4</f>
        <v>39.6</v>
      </c>
      <c r="L5" s="29">
        <f>E5+H5+K5</f>
        <v>99.6</v>
      </c>
      <c r="N5" s="4"/>
    </row>
    <row r="6" spans="1:14" ht="20.100000000000001" customHeight="1" x14ac:dyDescent="0.15">
      <c r="A6" s="2">
        <f>学生听课状况记载表!A6</f>
        <v>0</v>
      </c>
      <c r="B6" s="11" t="str">
        <f>学生听课状况记载表!B6</f>
        <v>李三</v>
      </c>
      <c r="C6" s="5">
        <f>学生听课状况记载表!EL6</f>
        <v>100</v>
      </c>
      <c r="D6" s="5">
        <v>10</v>
      </c>
      <c r="E6" s="28">
        <f t="shared" ref="E6:E54" si="0">C6*0.1</f>
        <v>10</v>
      </c>
      <c r="F6" s="5">
        <f t="shared" ref="F6:F54" si="1">H6/0.5</f>
        <v>0</v>
      </c>
      <c r="G6" s="5">
        <v>50</v>
      </c>
      <c r="H6" s="28">
        <f>平时成绩考核记录!AJ6</f>
        <v>0</v>
      </c>
      <c r="I6" s="7">
        <v>98</v>
      </c>
      <c r="J6" s="5">
        <v>40</v>
      </c>
      <c r="K6" s="7">
        <f t="shared" ref="K6:K54" si="2">I6*0.4</f>
        <v>39.200000000000003</v>
      </c>
      <c r="L6" s="29">
        <f t="shared" ref="L6:L54" si="3">E6+H6+K6</f>
        <v>49.2</v>
      </c>
      <c r="N6" s="4"/>
    </row>
    <row r="7" spans="1:14" ht="20.100000000000001" customHeight="1" x14ac:dyDescent="0.15">
      <c r="A7" s="2">
        <f>学生听课状况记载表!A7</f>
        <v>0</v>
      </c>
      <c r="B7" s="11" t="str">
        <f>学生听课状况记载表!B7</f>
        <v>三毛</v>
      </c>
      <c r="C7" s="5">
        <f>学生听课状况记载表!EL7</f>
        <v>100</v>
      </c>
      <c r="D7" s="5">
        <v>10</v>
      </c>
      <c r="E7" s="28">
        <f t="shared" si="0"/>
        <v>10</v>
      </c>
      <c r="F7" s="5">
        <f t="shared" si="1"/>
        <v>0</v>
      </c>
      <c r="G7" s="5">
        <v>50</v>
      </c>
      <c r="H7" s="28">
        <f>平时成绩考核记录!AJ7</f>
        <v>0</v>
      </c>
      <c r="I7" s="7">
        <v>88</v>
      </c>
      <c r="J7" s="5">
        <v>40</v>
      </c>
      <c r="K7" s="7">
        <f t="shared" si="2"/>
        <v>35.200000000000003</v>
      </c>
      <c r="L7" s="29">
        <f t="shared" si="3"/>
        <v>45.2</v>
      </c>
      <c r="N7" s="36"/>
    </row>
    <row r="8" spans="1:14" ht="20.100000000000001" customHeight="1" x14ac:dyDescent="0.15">
      <c r="A8" s="2">
        <f>学生听课状况记载表!A8</f>
        <v>0</v>
      </c>
      <c r="B8" s="11" t="str">
        <f>学生听课状况记载表!B8</f>
        <v>花朋</v>
      </c>
      <c r="C8" s="5">
        <f>学生听课状况记载表!EL8</f>
        <v>100</v>
      </c>
      <c r="D8" s="5">
        <v>10</v>
      </c>
      <c r="E8" s="28">
        <f t="shared" si="0"/>
        <v>10</v>
      </c>
      <c r="F8" s="5">
        <f t="shared" si="1"/>
        <v>0</v>
      </c>
      <c r="G8" s="5">
        <v>50</v>
      </c>
      <c r="H8" s="28">
        <f>平时成绩考核记录!AJ8</f>
        <v>0</v>
      </c>
      <c r="I8" s="7">
        <v>56</v>
      </c>
      <c r="J8" s="5">
        <v>40</v>
      </c>
      <c r="K8" s="7">
        <f t="shared" si="2"/>
        <v>22.400000000000002</v>
      </c>
      <c r="L8" s="29">
        <f t="shared" si="3"/>
        <v>32.400000000000006</v>
      </c>
      <c r="N8" s="37"/>
    </row>
    <row r="9" spans="1:14" ht="20.100000000000001" customHeight="1" x14ac:dyDescent="0.15">
      <c r="A9" s="2">
        <f>学生听课状况记载表!A9</f>
        <v>0</v>
      </c>
      <c r="B9" s="11">
        <f>学生听课状况记载表!B9</f>
        <v>0</v>
      </c>
      <c r="C9" s="5">
        <f>学生听课状况记载表!EL9</f>
        <v>100</v>
      </c>
      <c r="D9" s="5">
        <v>10</v>
      </c>
      <c r="E9" s="28">
        <f t="shared" si="0"/>
        <v>10</v>
      </c>
      <c r="F9" s="5">
        <f t="shared" si="1"/>
        <v>0</v>
      </c>
      <c r="G9" s="5">
        <v>50</v>
      </c>
      <c r="H9" s="28">
        <f>平时成绩考核记录!AJ9</f>
        <v>0</v>
      </c>
      <c r="I9" s="7">
        <v>78</v>
      </c>
      <c r="J9" s="5">
        <v>40</v>
      </c>
      <c r="K9" s="7">
        <f t="shared" si="2"/>
        <v>31.200000000000003</v>
      </c>
      <c r="L9" s="29">
        <f t="shared" si="3"/>
        <v>41.2</v>
      </c>
      <c r="N9" s="4"/>
    </row>
    <row r="10" spans="1:14" ht="20.100000000000001" customHeight="1" x14ac:dyDescent="0.15">
      <c r="A10" s="2">
        <f>学生听课状况记载表!A10</f>
        <v>0</v>
      </c>
      <c r="B10" s="11">
        <f>学生听课状况记载表!B10</f>
        <v>0</v>
      </c>
      <c r="C10" s="5">
        <f>学生听课状况记载表!EL10</f>
        <v>100</v>
      </c>
      <c r="D10" s="5">
        <v>10</v>
      </c>
      <c r="E10" s="28">
        <f t="shared" si="0"/>
        <v>10</v>
      </c>
      <c r="F10" s="5">
        <f t="shared" si="1"/>
        <v>0</v>
      </c>
      <c r="G10" s="5">
        <v>50</v>
      </c>
      <c r="H10" s="28">
        <f>平时成绩考核记录!AJ10</f>
        <v>0</v>
      </c>
      <c r="I10" s="7">
        <v>88</v>
      </c>
      <c r="J10" s="5">
        <v>40</v>
      </c>
      <c r="K10" s="7">
        <f t="shared" si="2"/>
        <v>35.200000000000003</v>
      </c>
      <c r="L10" s="29">
        <f t="shared" si="3"/>
        <v>45.2</v>
      </c>
      <c r="N10" s="4"/>
    </row>
    <row r="11" spans="1:14" ht="20.100000000000001" customHeight="1" x14ac:dyDescent="0.15">
      <c r="A11" s="2">
        <f>学生听课状况记载表!A11</f>
        <v>0</v>
      </c>
      <c r="B11" s="11">
        <f>学生听课状况记载表!B11</f>
        <v>0</v>
      </c>
      <c r="C11" s="5">
        <f>学生听课状况记载表!EL11</f>
        <v>100</v>
      </c>
      <c r="D11" s="5">
        <v>10</v>
      </c>
      <c r="E11" s="28">
        <f t="shared" si="0"/>
        <v>10</v>
      </c>
      <c r="F11" s="5">
        <f t="shared" si="1"/>
        <v>0</v>
      </c>
      <c r="G11" s="5">
        <v>50</v>
      </c>
      <c r="H11" s="28">
        <f>平时成绩考核记录!AJ11</f>
        <v>0</v>
      </c>
      <c r="I11" s="7">
        <v>86</v>
      </c>
      <c r="J11" s="5">
        <v>40</v>
      </c>
      <c r="K11" s="7">
        <f t="shared" si="2"/>
        <v>34.4</v>
      </c>
      <c r="L11" s="29">
        <f t="shared" si="3"/>
        <v>44.4</v>
      </c>
      <c r="N11" s="4"/>
    </row>
    <row r="12" spans="1:14" ht="20.100000000000001" customHeight="1" x14ac:dyDescent="0.15">
      <c r="A12" s="2">
        <f>学生听课状况记载表!A12</f>
        <v>0</v>
      </c>
      <c r="B12" s="11">
        <f>学生听课状况记载表!B12</f>
        <v>0</v>
      </c>
      <c r="C12" s="5">
        <f>学生听课状况记载表!EL12</f>
        <v>100</v>
      </c>
      <c r="D12" s="5">
        <v>10</v>
      </c>
      <c r="E12" s="28">
        <f t="shared" si="0"/>
        <v>10</v>
      </c>
      <c r="F12" s="5">
        <f t="shared" si="1"/>
        <v>0</v>
      </c>
      <c r="G12" s="5">
        <v>50</v>
      </c>
      <c r="H12" s="28">
        <f>平时成绩考核记录!AJ12</f>
        <v>0</v>
      </c>
      <c r="I12" s="7">
        <v>56</v>
      </c>
      <c r="J12" s="5">
        <v>40</v>
      </c>
      <c r="K12" s="7">
        <f t="shared" si="2"/>
        <v>22.400000000000002</v>
      </c>
      <c r="L12" s="29">
        <f t="shared" si="3"/>
        <v>32.400000000000006</v>
      </c>
      <c r="N12" s="4"/>
    </row>
    <row r="13" spans="1:14" ht="20.100000000000001" customHeight="1" x14ac:dyDescent="0.15">
      <c r="A13" s="2">
        <f>学生听课状况记载表!A13</f>
        <v>0</v>
      </c>
      <c r="B13" s="11">
        <f>学生听课状况记载表!B13</f>
        <v>0</v>
      </c>
      <c r="C13" s="5">
        <f>学生听课状况记载表!EL13</f>
        <v>100</v>
      </c>
      <c r="D13" s="5">
        <v>10</v>
      </c>
      <c r="E13" s="28">
        <f t="shared" si="0"/>
        <v>10</v>
      </c>
      <c r="F13" s="5">
        <f t="shared" si="1"/>
        <v>0</v>
      </c>
      <c r="G13" s="5">
        <v>50</v>
      </c>
      <c r="H13" s="28">
        <f>平时成绩考核记录!AJ13</f>
        <v>0</v>
      </c>
      <c r="I13" s="7">
        <v>46</v>
      </c>
      <c r="J13" s="5">
        <v>40</v>
      </c>
      <c r="K13" s="7">
        <f t="shared" si="2"/>
        <v>18.400000000000002</v>
      </c>
      <c r="L13" s="29">
        <f t="shared" si="3"/>
        <v>28.400000000000002</v>
      </c>
      <c r="N13" s="4"/>
    </row>
    <row r="14" spans="1:14" ht="20.100000000000001" customHeight="1" x14ac:dyDescent="0.15">
      <c r="A14" s="2">
        <f>学生听课状况记载表!A14</f>
        <v>0</v>
      </c>
      <c r="B14" s="11">
        <f>学生听课状况记载表!B14</f>
        <v>0</v>
      </c>
      <c r="C14" s="5">
        <f>学生听课状况记载表!EL14</f>
        <v>100</v>
      </c>
      <c r="D14" s="5">
        <v>10</v>
      </c>
      <c r="E14" s="28">
        <f t="shared" si="0"/>
        <v>10</v>
      </c>
      <c r="F14" s="5">
        <f t="shared" si="1"/>
        <v>0</v>
      </c>
      <c r="G14" s="5">
        <v>50</v>
      </c>
      <c r="H14" s="28">
        <f>平时成绩考核记录!AJ14</f>
        <v>0</v>
      </c>
      <c r="I14" s="7">
        <v>77</v>
      </c>
      <c r="J14" s="5">
        <v>40</v>
      </c>
      <c r="K14" s="7">
        <f t="shared" si="2"/>
        <v>30.8</v>
      </c>
      <c r="L14" s="29">
        <f t="shared" si="3"/>
        <v>40.799999999999997</v>
      </c>
      <c r="N14" s="4"/>
    </row>
    <row r="15" spans="1:14" ht="20.100000000000001" customHeight="1" x14ac:dyDescent="0.15">
      <c r="A15" s="2">
        <f>学生听课状况记载表!A15</f>
        <v>0</v>
      </c>
      <c r="B15" s="11">
        <f>学生听课状况记载表!B15</f>
        <v>0</v>
      </c>
      <c r="C15" s="5">
        <f>学生听课状况记载表!EL15</f>
        <v>100</v>
      </c>
      <c r="D15" s="5">
        <v>10</v>
      </c>
      <c r="E15" s="28">
        <f t="shared" si="0"/>
        <v>10</v>
      </c>
      <c r="F15" s="5">
        <f t="shared" si="1"/>
        <v>0</v>
      </c>
      <c r="G15" s="5">
        <v>50</v>
      </c>
      <c r="H15" s="28">
        <f>平时成绩考核记录!AJ15</f>
        <v>0</v>
      </c>
      <c r="I15" s="7">
        <v>88</v>
      </c>
      <c r="J15" s="5">
        <v>40</v>
      </c>
      <c r="K15" s="7">
        <f t="shared" si="2"/>
        <v>35.200000000000003</v>
      </c>
      <c r="L15" s="29">
        <f t="shared" si="3"/>
        <v>45.2</v>
      </c>
      <c r="N15" s="4"/>
    </row>
    <row r="16" spans="1:14" ht="20.100000000000001" customHeight="1" x14ac:dyDescent="0.15">
      <c r="A16" s="2">
        <f>学生听课状况记载表!A16</f>
        <v>0</v>
      </c>
      <c r="B16" s="11">
        <f>学生听课状况记载表!B16</f>
        <v>0</v>
      </c>
      <c r="C16" s="5">
        <f>学生听课状况记载表!EL16</f>
        <v>100</v>
      </c>
      <c r="D16" s="5">
        <v>10</v>
      </c>
      <c r="E16" s="28">
        <f t="shared" si="0"/>
        <v>10</v>
      </c>
      <c r="F16" s="5">
        <f t="shared" si="1"/>
        <v>0</v>
      </c>
      <c r="G16" s="5">
        <v>50</v>
      </c>
      <c r="H16" s="28">
        <f>平时成绩考核记录!AJ16</f>
        <v>0</v>
      </c>
      <c r="I16" s="7">
        <v>76</v>
      </c>
      <c r="J16" s="5">
        <v>40</v>
      </c>
      <c r="K16" s="7">
        <f t="shared" si="2"/>
        <v>30.400000000000002</v>
      </c>
      <c r="L16" s="29">
        <f t="shared" si="3"/>
        <v>40.400000000000006</v>
      </c>
      <c r="N16" s="4"/>
    </row>
    <row r="17" spans="1:14" ht="20.100000000000001" customHeight="1" x14ac:dyDescent="0.15">
      <c r="A17" s="2">
        <f>学生听课状况记载表!A17</f>
        <v>0</v>
      </c>
      <c r="B17" s="11">
        <f>学生听课状况记载表!B17</f>
        <v>0</v>
      </c>
      <c r="C17" s="5">
        <f>学生听课状况记载表!EL17</f>
        <v>100</v>
      </c>
      <c r="D17" s="5">
        <v>10</v>
      </c>
      <c r="E17" s="28">
        <f t="shared" si="0"/>
        <v>10</v>
      </c>
      <c r="F17" s="5">
        <f t="shared" si="1"/>
        <v>0</v>
      </c>
      <c r="G17" s="5">
        <v>50</v>
      </c>
      <c r="H17" s="28">
        <f>平时成绩考核记录!AJ17</f>
        <v>0</v>
      </c>
      <c r="I17" s="7">
        <v>56</v>
      </c>
      <c r="J17" s="5">
        <v>40</v>
      </c>
      <c r="K17" s="7">
        <f t="shared" si="2"/>
        <v>22.400000000000002</v>
      </c>
      <c r="L17" s="29">
        <f t="shared" si="3"/>
        <v>32.400000000000006</v>
      </c>
      <c r="N17" s="4"/>
    </row>
    <row r="18" spans="1:14" ht="20.100000000000001" customHeight="1" x14ac:dyDescent="0.15">
      <c r="A18" s="2">
        <f>学生听课状况记载表!A18</f>
        <v>0</v>
      </c>
      <c r="B18" s="11">
        <f>学生听课状况记载表!B18</f>
        <v>0</v>
      </c>
      <c r="C18" s="5">
        <f>学生听课状况记载表!EL18</f>
        <v>100</v>
      </c>
      <c r="D18" s="5">
        <v>10</v>
      </c>
      <c r="E18" s="28">
        <f t="shared" si="0"/>
        <v>10</v>
      </c>
      <c r="F18" s="5">
        <f t="shared" si="1"/>
        <v>0</v>
      </c>
      <c r="G18" s="5">
        <v>50</v>
      </c>
      <c r="H18" s="28">
        <f>平时成绩考核记录!AJ18</f>
        <v>0</v>
      </c>
      <c r="I18" s="7">
        <v>77</v>
      </c>
      <c r="J18" s="5">
        <v>40</v>
      </c>
      <c r="K18" s="7">
        <f t="shared" si="2"/>
        <v>30.8</v>
      </c>
      <c r="L18" s="29">
        <f t="shared" si="3"/>
        <v>40.799999999999997</v>
      </c>
      <c r="N18" s="4"/>
    </row>
    <row r="19" spans="1:14" ht="20.100000000000001" customHeight="1" x14ac:dyDescent="0.15">
      <c r="A19" s="2">
        <f>学生听课状况记载表!A19</f>
        <v>0</v>
      </c>
      <c r="B19" s="11">
        <f>学生听课状况记载表!B19</f>
        <v>0</v>
      </c>
      <c r="C19" s="5">
        <f>学生听课状况记载表!EL19</f>
        <v>100</v>
      </c>
      <c r="D19" s="5">
        <v>10</v>
      </c>
      <c r="E19" s="28">
        <f t="shared" si="0"/>
        <v>10</v>
      </c>
      <c r="F19" s="5">
        <f t="shared" si="1"/>
        <v>0</v>
      </c>
      <c r="G19" s="5">
        <v>50</v>
      </c>
      <c r="H19" s="28">
        <f>平时成绩考核记录!AJ19</f>
        <v>0</v>
      </c>
      <c r="I19" s="7">
        <v>87</v>
      </c>
      <c r="J19" s="5">
        <v>40</v>
      </c>
      <c r="K19" s="7">
        <f t="shared" si="2"/>
        <v>34.800000000000004</v>
      </c>
      <c r="L19" s="29">
        <f t="shared" si="3"/>
        <v>44.800000000000004</v>
      </c>
      <c r="N19" s="4"/>
    </row>
    <row r="20" spans="1:14" ht="20.100000000000001" customHeight="1" x14ac:dyDescent="0.15">
      <c r="A20" s="2">
        <f>学生听课状况记载表!A20</f>
        <v>0</v>
      </c>
      <c r="B20" s="11">
        <f>学生听课状况记载表!B20</f>
        <v>0</v>
      </c>
      <c r="C20" s="5">
        <f>学生听课状况记载表!EL20</f>
        <v>100</v>
      </c>
      <c r="D20" s="5">
        <v>10</v>
      </c>
      <c r="E20" s="28">
        <f t="shared" si="0"/>
        <v>10</v>
      </c>
      <c r="F20" s="5">
        <f t="shared" si="1"/>
        <v>0</v>
      </c>
      <c r="G20" s="5">
        <v>50</v>
      </c>
      <c r="H20" s="28">
        <f>平时成绩考核记录!AJ20</f>
        <v>0</v>
      </c>
      <c r="I20" s="7">
        <v>98</v>
      </c>
      <c r="J20" s="5">
        <v>40</v>
      </c>
      <c r="K20" s="7">
        <f t="shared" si="2"/>
        <v>39.200000000000003</v>
      </c>
      <c r="L20" s="29">
        <f t="shared" si="3"/>
        <v>49.2</v>
      </c>
      <c r="N20" s="4"/>
    </row>
    <row r="21" spans="1:14" ht="20.100000000000001" customHeight="1" x14ac:dyDescent="0.15">
      <c r="A21" s="2">
        <f>学生听课状况记载表!A21</f>
        <v>0</v>
      </c>
      <c r="B21" s="11">
        <f>学生听课状况记载表!B21</f>
        <v>0</v>
      </c>
      <c r="C21" s="5">
        <f>学生听课状况记载表!EL21</f>
        <v>100</v>
      </c>
      <c r="D21" s="5">
        <v>10</v>
      </c>
      <c r="E21" s="28">
        <f t="shared" si="0"/>
        <v>10</v>
      </c>
      <c r="F21" s="5">
        <f t="shared" si="1"/>
        <v>0</v>
      </c>
      <c r="G21" s="5">
        <v>50</v>
      </c>
      <c r="H21" s="28">
        <f>平时成绩考核记录!AJ21</f>
        <v>0</v>
      </c>
      <c r="I21" s="7">
        <v>56</v>
      </c>
      <c r="J21" s="5">
        <v>40</v>
      </c>
      <c r="K21" s="7">
        <f t="shared" si="2"/>
        <v>22.400000000000002</v>
      </c>
      <c r="L21" s="29">
        <f t="shared" si="3"/>
        <v>32.400000000000006</v>
      </c>
      <c r="N21" s="4"/>
    </row>
    <row r="22" spans="1:14" ht="20.100000000000001" customHeight="1" x14ac:dyDescent="0.15">
      <c r="A22" s="2">
        <f>学生听课状况记载表!A22</f>
        <v>0</v>
      </c>
      <c r="B22" s="11">
        <f>学生听课状况记载表!B22</f>
        <v>0</v>
      </c>
      <c r="C22" s="5">
        <f>学生听课状况记载表!EL22</f>
        <v>100</v>
      </c>
      <c r="D22" s="5">
        <v>10</v>
      </c>
      <c r="E22" s="28">
        <f t="shared" si="0"/>
        <v>10</v>
      </c>
      <c r="F22" s="5">
        <f t="shared" si="1"/>
        <v>0</v>
      </c>
      <c r="G22" s="5">
        <v>50</v>
      </c>
      <c r="H22" s="28">
        <f>平时成绩考核记录!AJ22</f>
        <v>0</v>
      </c>
      <c r="I22" s="7">
        <v>78</v>
      </c>
      <c r="J22" s="5">
        <v>40</v>
      </c>
      <c r="K22" s="7">
        <f t="shared" si="2"/>
        <v>31.200000000000003</v>
      </c>
      <c r="L22" s="29">
        <f t="shared" si="3"/>
        <v>41.2</v>
      </c>
      <c r="N22" s="4"/>
    </row>
    <row r="23" spans="1:14" ht="20.100000000000001" customHeight="1" x14ac:dyDescent="0.15">
      <c r="A23" s="2">
        <f>学生听课状况记载表!A23</f>
        <v>0</v>
      </c>
      <c r="B23" s="11">
        <f>学生听课状况记载表!B23</f>
        <v>0</v>
      </c>
      <c r="C23" s="5">
        <f>学生听课状况记载表!EL23</f>
        <v>100</v>
      </c>
      <c r="D23" s="5">
        <v>10</v>
      </c>
      <c r="E23" s="28">
        <f t="shared" si="0"/>
        <v>10</v>
      </c>
      <c r="F23" s="5">
        <f t="shared" si="1"/>
        <v>0</v>
      </c>
      <c r="G23" s="5">
        <v>50</v>
      </c>
      <c r="H23" s="28">
        <f>平时成绩考核记录!AJ23</f>
        <v>0</v>
      </c>
      <c r="I23" s="7">
        <v>97</v>
      </c>
      <c r="J23" s="5">
        <v>40</v>
      </c>
      <c r="K23" s="7">
        <f t="shared" si="2"/>
        <v>38.800000000000004</v>
      </c>
      <c r="L23" s="29">
        <f t="shared" si="3"/>
        <v>48.800000000000004</v>
      </c>
      <c r="N23" s="4"/>
    </row>
    <row r="24" spans="1:14" ht="20.100000000000001" customHeight="1" x14ac:dyDescent="0.15">
      <c r="A24" s="2">
        <f>学生听课状况记载表!A24</f>
        <v>0</v>
      </c>
      <c r="B24" s="11">
        <f>学生听课状况记载表!B24</f>
        <v>0</v>
      </c>
      <c r="C24" s="5">
        <f>学生听课状况记载表!EL24</f>
        <v>100</v>
      </c>
      <c r="D24" s="5">
        <v>10</v>
      </c>
      <c r="E24" s="28">
        <f t="shared" si="0"/>
        <v>10</v>
      </c>
      <c r="F24" s="5">
        <f t="shared" si="1"/>
        <v>0</v>
      </c>
      <c r="G24" s="5">
        <v>50</v>
      </c>
      <c r="H24" s="28">
        <f>平时成绩考核记录!AJ24</f>
        <v>0</v>
      </c>
      <c r="I24" s="7">
        <v>87</v>
      </c>
      <c r="J24" s="5">
        <v>40</v>
      </c>
      <c r="K24" s="7">
        <f t="shared" si="2"/>
        <v>34.800000000000004</v>
      </c>
      <c r="L24" s="29">
        <f t="shared" si="3"/>
        <v>44.800000000000004</v>
      </c>
      <c r="N24" s="4"/>
    </row>
    <row r="25" spans="1:14" ht="20.100000000000001" customHeight="1" x14ac:dyDescent="0.15">
      <c r="A25" s="2">
        <f>学生听课状况记载表!A25</f>
        <v>0</v>
      </c>
      <c r="B25" s="11">
        <f>学生听课状况记载表!B25</f>
        <v>0</v>
      </c>
      <c r="C25" s="5">
        <f>学生听课状况记载表!EL25</f>
        <v>100</v>
      </c>
      <c r="D25" s="5">
        <v>10</v>
      </c>
      <c r="E25" s="28">
        <f t="shared" si="0"/>
        <v>10</v>
      </c>
      <c r="F25" s="5">
        <f t="shared" si="1"/>
        <v>0</v>
      </c>
      <c r="G25" s="5">
        <v>50</v>
      </c>
      <c r="H25" s="28">
        <f>平时成绩考核记录!AJ25</f>
        <v>0</v>
      </c>
      <c r="I25" s="7">
        <v>88</v>
      </c>
      <c r="J25" s="5">
        <v>40</v>
      </c>
      <c r="K25" s="7">
        <f t="shared" si="2"/>
        <v>35.200000000000003</v>
      </c>
      <c r="L25" s="29">
        <f t="shared" si="3"/>
        <v>45.2</v>
      </c>
      <c r="N25" s="4"/>
    </row>
    <row r="26" spans="1:14" ht="20.100000000000001" customHeight="1" x14ac:dyDescent="0.15">
      <c r="A26" s="2">
        <f>学生听课状况记载表!A26</f>
        <v>0</v>
      </c>
      <c r="B26" s="11">
        <f>学生听课状况记载表!B26</f>
        <v>0</v>
      </c>
      <c r="C26" s="5">
        <f>学生听课状况记载表!EL26</f>
        <v>100</v>
      </c>
      <c r="D26" s="5">
        <v>10</v>
      </c>
      <c r="E26" s="28">
        <f t="shared" si="0"/>
        <v>10</v>
      </c>
      <c r="F26" s="5">
        <f t="shared" si="1"/>
        <v>0</v>
      </c>
      <c r="G26" s="5">
        <v>50</v>
      </c>
      <c r="H26" s="28">
        <f>平时成绩考核记录!AJ26</f>
        <v>0</v>
      </c>
      <c r="I26" s="7">
        <v>96</v>
      </c>
      <c r="J26" s="5">
        <v>40</v>
      </c>
      <c r="K26" s="7">
        <f t="shared" si="2"/>
        <v>38.400000000000006</v>
      </c>
      <c r="L26" s="29">
        <f t="shared" si="3"/>
        <v>48.400000000000006</v>
      </c>
      <c r="N26" s="4"/>
    </row>
    <row r="27" spans="1:14" ht="20.100000000000001" customHeight="1" x14ac:dyDescent="0.15">
      <c r="A27" s="2">
        <f>学生听课状况记载表!A27</f>
        <v>0</v>
      </c>
      <c r="B27" s="11">
        <f>学生听课状况记载表!B27</f>
        <v>0</v>
      </c>
      <c r="C27" s="5">
        <f>学生听课状况记载表!EL27</f>
        <v>100</v>
      </c>
      <c r="D27" s="5">
        <v>10</v>
      </c>
      <c r="E27" s="28">
        <f t="shared" si="0"/>
        <v>10</v>
      </c>
      <c r="F27" s="5">
        <f t="shared" si="1"/>
        <v>0</v>
      </c>
      <c r="G27" s="5">
        <v>50</v>
      </c>
      <c r="H27" s="28">
        <f>平时成绩考核记录!AJ27</f>
        <v>0</v>
      </c>
      <c r="I27" s="7">
        <v>58</v>
      </c>
      <c r="J27" s="5">
        <v>40</v>
      </c>
      <c r="K27" s="7">
        <f t="shared" si="2"/>
        <v>23.200000000000003</v>
      </c>
      <c r="L27" s="29">
        <f t="shared" si="3"/>
        <v>33.200000000000003</v>
      </c>
      <c r="N27" s="4"/>
    </row>
    <row r="28" spans="1:14" ht="20.100000000000001" customHeight="1" x14ac:dyDescent="0.15">
      <c r="A28" s="2">
        <f>学生听课状况记载表!A28</f>
        <v>0</v>
      </c>
      <c r="B28" s="11">
        <f>学生听课状况记载表!B28</f>
        <v>0</v>
      </c>
      <c r="C28" s="5">
        <f>学生听课状况记载表!EL28</f>
        <v>100</v>
      </c>
      <c r="D28" s="5">
        <v>10</v>
      </c>
      <c r="E28" s="28">
        <f t="shared" si="0"/>
        <v>10</v>
      </c>
      <c r="F28" s="5">
        <f t="shared" si="1"/>
        <v>0</v>
      </c>
      <c r="G28" s="5">
        <v>50</v>
      </c>
      <c r="H28" s="28">
        <f>平时成绩考核记录!AJ28</f>
        <v>0</v>
      </c>
      <c r="I28" s="7">
        <v>91</v>
      </c>
      <c r="J28" s="5">
        <v>40</v>
      </c>
      <c r="K28" s="7">
        <f t="shared" si="2"/>
        <v>36.4</v>
      </c>
      <c r="L28" s="29">
        <f t="shared" si="3"/>
        <v>46.4</v>
      </c>
      <c r="N28" s="4"/>
    </row>
    <row r="29" spans="1:14" ht="20.100000000000001" customHeight="1" x14ac:dyDescent="0.15">
      <c r="A29" s="2">
        <f>学生听课状况记载表!A29</f>
        <v>0</v>
      </c>
      <c r="B29" s="11">
        <f>学生听课状况记载表!B29</f>
        <v>0</v>
      </c>
      <c r="C29" s="5">
        <f>学生听课状况记载表!EL29</f>
        <v>100</v>
      </c>
      <c r="D29" s="5">
        <v>10</v>
      </c>
      <c r="E29" s="28">
        <f t="shared" si="0"/>
        <v>10</v>
      </c>
      <c r="F29" s="5">
        <f t="shared" si="1"/>
        <v>0</v>
      </c>
      <c r="G29" s="5">
        <v>50</v>
      </c>
      <c r="H29" s="28">
        <f>平时成绩考核记录!AJ29</f>
        <v>0</v>
      </c>
      <c r="I29" s="7">
        <v>64</v>
      </c>
      <c r="J29" s="5">
        <v>40</v>
      </c>
      <c r="K29" s="7">
        <f t="shared" si="2"/>
        <v>25.6</v>
      </c>
      <c r="L29" s="29">
        <f t="shared" si="3"/>
        <v>35.6</v>
      </c>
      <c r="N29" s="4"/>
    </row>
    <row r="30" spans="1:14" ht="20.100000000000001" customHeight="1" x14ac:dyDescent="0.15">
      <c r="A30" s="2">
        <f>学生听课状况记载表!A30</f>
        <v>0</v>
      </c>
      <c r="B30" s="11">
        <f>学生听课状况记载表!B30</f>
        <v>0</v>
      </c>
      <c r="C30" s="5">
        <f>学生听课状况记载表!EL30</f>
        <v>100</v>
      </c>
      <c r="D30" s="5">
        <v>10</v>
      </c>
      <c r="E30" s="28">
        <f t="shared" si="0"/>
        <v>10</v>
      </c>
      <c r="F30" s="5">
        <f t="shared" si="1"/>
        <v>0</v>
      </c>
      <c r="G30" s="5">
        <v>50</v>
      </c>
      <c r="H30" s="28">
        <f>平时成绩考核记录!AJ30</f>
        <v>0</v>
      </c>
      <c r="I30" s="7">
        <v>75</v>
      </c>
      <c r="J30" s="5">
        <v>40</v>
      </c>
      <c r="K30" s="7">
        <f t="shared" si="2"/>
        <v>30</v>
      </c>
      <c r="L30" s="29">
        <f t="shared" si="3"/>
        <v>40</v>
      </c>
      <c r="N30" s="4"/>
    </row>
    <row r="31" spans="1:14" ht="20.100000000000001" customHeight="1" x14ac:dyDescent="0.15">
      <c r="A31" s="2">
        <f>学生听课状况记载表!A31</f>
        <v>0</v>
      </c>
      <c r="B31" s="11">
        <f>学生听课状况记载表!B31</f>
        <v>0</v>
      </c>
      <c r="C31" s="5">
        <f>学生听课状况记载表!EL31</f>
        <v>100</v>
      </c>
      <c r="D31" s="5">
        <v>10</v>
      </c>
      <c r="E31" s="28">
        <f t="shared" si="0"/>
        <v>10</v>
      </c>
      <c r="F31" s="5">
        <f t="shared" si="1"/>
        <v>0</v>
      </c>
      <c r="G31" s="5">
        <v>50</v>
      </c>
      <c r="H31" s="28">
        <f>平时成绩考核记录!AJ31</f>
        <v>0</v>
      </c>
      <c r="I31" s="7">
        <v>96</v>
      </c>
      <c r="J31" s="5">
        <v>40</v>
      </c>
      <c r="K31" s="7">
        <f t="shared" si="2"/>
        <v>38.400000000000006</v>
      </c>
      <c r="L31" s="29">
        <f t="shared" si="3"/>
        <v>48.400000000000006</v>
      </c>
      <c r="N31" s="4"/>
    </row>
    <row r="32" spans="1:14" ht="20.100000000000001" customHeight="1" x14ac:dyDescent="0.15">
      <c r="A32" s="2">
        <f>学生听课状况记载表!A32</f>
        <v>0</v>
      </c>
      <c r="B32" s="11">
        <f>学生听课状况记载表!B32</f>
        <v>0</v>
      </c>
      <c r="C32" s="5">
        <f>学生听课状况记载表!EL32</f>
        <v>100</v>
      </c>
      <c r="D32" s="5">
        <v>10</v>
      </c>
      <c r="E32" s="28">
        <f t="shared" si="0"/>
        <v>10</v>
      </c>
      <c r="F32" s="5">
        <f t="shared" si="1"/>
        <v>0</v>
      </c>
      <c r="G32" s="5">
        <v>50</v>
      </c>
      <c r="H32" s="28">
        <f>平时成绩考核记录!AJ32</f>
        <v>0</v>
      </c>
      <c r="I32" s="7">
        <v>86</v>
      </c>
      <c r="J32" s="5">
        <v>40</v>
      </c>
      <c r="K32" s="7">
        <f t="shared" si="2"/>
        <v>34.4</v>
      </c>
      <c r="L32" s="29">
        <f t="shared" si="3"/>
        <v>44.4</v>
      </c>
      <c r="N32" s="4"/>
    </row>
    <row r="33" spans="1:14" ht="20.100000000000001" customHeight="1" x14ac:dyDescent="0.15">
      <c r="A33" s="2">
        <f>学生听课状况记载表!A33</f>
        <v>0</v>
      </c>
      <c r="B33" s="11">
        <f>学生听课状况记载表!B33</f>
        <v>0</v>
      </c>
      <c r="C33" s="5">
        <f>学生听课状况记载表!EL33</f>
        <v>100</v>
      </c>
      <c r="D33" s="5">
        <v>10</v>
      </c>
      <c r="E33" s="28">
        <f t="shared" si="0"/>
        <v>10</v>
      </c>
      <c r="F33" s="5">
        <f t="shared" si="1"/>
        <v>0</v>
      </c>
      <c r="G33" s="5">
        <v>50</v>
      </c>
      <c r="H33" s="28">
        <f>平时成绩考核记录!AJ33</f>
        <v>0</v>
      </c>
      <c r="I33" s="7">
        <v>87</v>
      </c>
      <c r="J33" s="5">
        <v>40</v>
      </c>
      <c r="K33" s="7">
        <f t="shared" si="2"/>
        <v>34.800000000000004</v>
      </c>
      <c r="L33" s="29">
        <f t="shared" si="3"/>
        <v>44.800000000000004</v>
      </c>
      <c r="N33" s="4"/>
    </row>
    <row r="34" spans="1:14" ht="20.100000000000001" customHeight="1" x14ac:dyDescent="0.15">
      <c r="A34" s="2">
        <f>学生听课状况记载表!A34</f>
        <v>0</v>
      </c>
      <c r="B34" s="11">
        <f>学生听课状况记载表!B34</f>
        <v>0</v>
      </c>
      <c r="C34" s="5">
        <f>学生听课状况记载表!EL34</f>
        <v>100</v>
      </c>
      <c r="D34" s="5">
        <v>10</v>
      </c>
      <c r="E34" s="28">
        <f t="shared" si="0"/>
        <v>10</v>
      </c>
      <c r="F34" s="5">
        <f t="shared" si="1"/>
        <v>0</v>
      </c>
      <c r="G34" s="5">
        <v>50</v>
      </c>
      <c r="H34" s="28">
        <f>平时成绩考核记录!AJ34</f>
        <v>0</v>
      </c>
      <c r="I34" s="7">
        <v>67</v>
      </c>
      <c r="J34" s="5">
        <v>40</v>
      </c>
      <c r="K34" s="7">
        <f t="shared" si="2"/>
        <v>26.8</v>
      </c>
      <c r="L34" s="29">
        <f t="shared" si="3"/>
        <v>36.799999999999997</v>
      </c>
      <c r="N34" s="4"/>
    </row>
    <row r="35" spans="1:14" ht="20.100000000000001" customHeight="1" x14ac:dyDescent="0.15">
      <c r="A35" s="2">
        <f>学生听课状况记载表!A35</f>
        <v>0</v>
      </c>
      <c r="B35" s="11">
        <f>学生听课状况记载表!B35</f>
        <v>0</v>
      </c>
      <c r="C35" s="5">
        <f>学生听课状况记载表!EL35</f>
        <v>100</v>
      </c>
      <c r="D35" s="5">
        <v>10</v>
      </c>
      <c r="E35" s="28">
        <f t="shared" si="0"/>
        <v>10</v>
      </c>
      <c r="F35" s="5">
        <f t="shared" si="1"/>
        <v>0</v>
      </c>
      <c r="G35" s="5">
        <v>50</v>
      </c>
      <c r="H35" s="28">
        <f>平时成绩考核记录!AJ35</f>
        <v>0</v>
      </c>
      <c r="I35" s="7">
        <v>78</v>
      </c>
      <c r="J35" s="5">
        <v>40</v>
      </c>
      <c r="K35" s="7">
        <f t="shared" si="2"/>
        <v>31.200000000000003</v>
      </c>
      <c r="L35" s="29">
        <f t="shared" si="3"/>
        <v>41.2</v>
      </c>
      <c r="N35" s="4"/>
    </row>
    <row r="36" spans="1:14" ht="20.100000000000001" customHeight="1" x14ac:dyDescent="0.15">
      <c r="A36" s="2">
        <f>学生听课状况记载表!A36</f>
        <v>0</v>
      </c>
      <c r="B36" s="11">
        <f>学生听课状况记载表!B36</f>
        <v>0</v>
      </c>
      <c r="C36" s="5">
        <f>学生听课状况记载表!EL36</f>
        <v>100</v>
      </c>
      <c r="D36" s="5">
        <v>10</v>
      </c>
      <c r="E36" s="28">
        <f t="shared" si="0"/>
        <v>10</v>
      </c>
      <c r="F36" s="5">
        <f t="shared" si="1"/>
        <v>0</v>
      </c>
      <c r="G36" s="5">
        <v>50</v>
      </c>
      <c r="H36" s="28">
        <f>平时成绩考核记录!AJ36</f>
        <v>0</v>
      </c>
      <c r="I36" s="7">
        <v>98</v>
      </c>
      <c r="J36" s="5">
        <v>40</v>
      </c>
      <c r="K36" s="7">
        <f t="shared" si="2"/>
        <v>39.200000000000003</v>
      </c>
      <c r="L36" s="29">
        <f t="shared" si="3"/>
        <v>49.2</v>
      </c>
      <c r="N36" s="4"/>
    </row>
    <row r="37" spans="1:14" ht="20.100000000000001" customHeight="1" x14ac:dyDescent="0.15">
      <c r="A37" s="2">
        <f>学生听课状况记载表!A37</f>
        <v>0</v>
      </c>
      <c r="B37" s="11">
        <f>学生听课状况记载表!B37</f>
        <v>0</v>
      </c>
      <c r="C37" s="5">
        <f>学生听课状况记载表!EL37</f>
        <v>100</v>
      </c>
      <c r="D37" s="5">
        <v>10</v>
      </c>
      <c r="E37" s="28">
        <f t="shared" si="0"/>
        <v>10</v>
      </c>
      <c r="F37" s="5">
        <f t="shared" si="1"/>
        <v>0</v>
      </c>
      <c r="G37" s="5">
        <v>50</v>
      </c>
      <c r="H37" s="28">
        <f>平时成绩考核记录!AJ37</f>
        <v>0</v>
      </c>
      <c r="I37" s="7">
        <v>21</v>
      </c>
      <c r="J37" s="5">
        <v>40</v>
      </c>
      <c r="K37" s="7">
        <f t="shared" si="2"/>
        <v>8.4</v>
      </c>
      <c r="L37" s="29">
        <f t="shared" si="3"/>
        <v>18.399999999999999</v>
      </c>
      <c r="N37" s="4"/>
    </row>
    <row r="38" spans="1:14" ht="20.100000000000001" customHeight="1" x14ac:dyDescent="0.15">
      <c r="A38" s="2">
        <f>学生听课状况记载表!A38</f>
        <v>0</v>
      </c>
      <c r="B38" s="11">
        <f>学生听课状况记载表!B38</f>
        <v>0</v>
      </c>
      <c r="C38" s="5">
        <f>学生听课状况记载表!EL38</f>
        <v>100</v>
      </c>
      <c r="D38" s="5">
        <v>10</v>
      </c>
      <c r="E38" s="28">
        <f t="shared" si="0"/>
        <v>10</v>
      </c>
      <c r="F38" s="5">
        <f t="shared" si="1"/>
        <v>0</v>
      </c>
      <c r="G38" s="5">
        <v>50</v>
      </c>
      <c r="H38" s="28">
        <f>平时成绩考核记录!AJ38</f>
        <v>0</v>
      </c>
      <c r="I38" s="7">
        <v>56</v>
      </c>
      <c r="J38" s="5">
        <v>40</v>
      </c>
      <c r="K38" s="7">
        <f t="shared" si="2"/>
        <v>22.400000000000002</v>
      </c>
      <c r="L38" s="29">
        <f t="shared" si="3"/>
        <v>32.400000000000006</v>
      </c>
      <c r="N38" s="4"/>
    </row>
    <row r="39" spans="1:14" ht="20.100000000000001" customHeight="1" x14ac:dyDescent="0.15">
      <c r="A39" s="2">
        <f>学生听课状况记载表!A39</f>
        <v>0</v>
      </c>
      <c r="B39" s="11">
        <f>学生听课状况记载表!B39</f>
        <v>0</v>
      </c>
      <c r="C39" s="5">
        <f>学生听课状况记载表!EL39</f>
        <v>100</v>
      </c>
      <c r="D39" s="5">
        <v>10</v>
      </c>
      <c r="E39" s="28">
        <f t="shared" si="0"/>
        <v>10</v>
      </c>
      <c r="F39" s="5">
        <f t="shared" si="1"/>
        <v>0</v>
      </c>
      <c r="G39" s="5">
        <v>50</v>
      </c>
      <c r="H39" s="28">
        <f>平时成绩考核记录!AJ39</f>
        <v>0</v>
      </c>
      <c r="I39" s="7">
        <v>78</v>
      </c>
      <c r="J39" s="5">
        <v>40</v>
      </c>
      <c r="K39" s="7">
        <f t="shared" si="2"/>
        <v>31.200000000000003</v>
      </c>
      <c r="L39" s="29">
        <f t="shared" si="3"/>
        <v>41.2</v>
      </c>
      <c r="N39" s="4"/>
    </row>
    <row r="40" spans="1:14" ht="20.100000000000001" customHeight="1" x14ac:dyDescent="0.15">
      <c r="A40" s="2">
        <f>学生听课状况记载表!A40</f>
        <v>0</v>
      </c>
      <c r="B40" s="11">
        <f>学生听课状况记载表!B40</f>
        <v>0</v>
      </c>
      <c r="C40" s="5">
        <f>学生听课状况记载表!EL40</f>
        <v>100</v>
      </c>
      <c r="D40" s="5">
        <v>10</v>
      </c>
      <c r="E40" s="28">
        <f t="shared" si="0"/>
        <v>10</v>
      </c>
      <c r="F40" s="5">
        <f t="shared" si="1"/>
        <v>0</v>
      </c>
      <c r="G40" s="5">
        <v>50</v>
      </c>
      <c r="H40" s="28">
        <f>平时成绩考核记录!AJ40</f>
        <v>0</v>
      </c>
      <c r="I40" s="7">
        <v>73</v>
      </c>
      <c r="J40" s="5">
        <v>40</v>
      </c>
      <c r="K40" s="7">
        <f t="shared" si="2"/>
        <v>29.200000000000003</v>
      </c>
      <c r="L40" s="29">
        <f t="shared" si="3"/>
        <v>39.200000000000003</v>
      </c>
      <c r="N40" s="4"/>
    </row>
    <row r="41" spans="1:14" ht="20.100000000000001" customHeight="1" x14ac:dyDescent="0.15">
      <c r="A41" s="2">
        <f>学生听课状况记载表!A41</f>
        <v>0</v>
      </c>
      <c r="B41" s="11">
        <f>学生听课状况记载表!B41</f>
        <v>0</v>
      </c>
      <c r="C41" s="5">
        <f>学生听课状况记载表!EL41</f>
        <v>100</v>
      </c>
      <c r="D41" s="5">
        <v>10</v>
      </c>
      <c r="E41" s="28">
        <f t="shared" si="0"/>
        <v>10</v>
      </c>
      <c r="F41" s="5">
        <f t="shared" si="1"/>
        <v>0</v>
      </c>
      <c r="G41" s="5">
        <v>50</v>
      </c>
      <c r="H41" s="28">
        <f>平时成绩考核记录!AJ41</f>
        <v>0</v>
      </c>
      <c r="I41" s="7">
        <v>22</v>
      </c>
      <c r="J41" s="5">
        <v>40</v>
      </c>
      <c r="K41" s="7">
        <f t="shared" si="2"/>
        <v>8.8000000000000007</v>
      </c>
      <c r="L41" s="29">
        <f t="shared" si="3"/>
        <v>18.8</v>
      </c>
      <c r="N41" s="4"/>
    </row>
    <row r="42" spans="1:14" ht="20.100000000000001" customHeight="1" x14ac:dyDescent="0.15">
      <c r="A42" s="2">
        <f>学生听课状况记载表!A42</f>
        <v>0</v>
      </c>
      <c r="B42" s="11">
        <f>学生听课状况记载表!B42</f>
        <v>0</v>
      </c>
      <c r="C42" s="5">
        <f>学生听课状况记载表!EL42</f>
        <v>100</v>
      </c>
      <c r="D42" s="5">
        <v>10</v>
      </c>
      <c r="E42" s="28">
        <f t="shared" si="0"/>
        <v>10</v>
      </c>
      <c r="F42" s="5">
        <f t="shared" si="1"/>
        <v>0</v>
      </c>
      <c r="G42" s="5">
        <v>50</v>
      </c>
      <c r="H42" s="28">
        <f>平时成绩考核记录!AJ42</f>
        <v>0</v>
      </c>
      <c r="I42" s="7">
        <v>93</v>
      </c>
      <c r="J42" s="5">
        <v>40</v>
      </c>
      <c r="K42" s="7">
        <f t="shared" si="2"/>
        <v>37.200000000000003</v>
      </c>
      <c r="L42" s="29">
        <f t="shared" si="3"/>
        <v>47.2</v>
      </c>
      <c r="N42" s="4"/>
    </row>
    <row r="43" spans="1:14" ht="20.100000000000001" customHeight="1" x14ac:dyDescent="0.15">
      <c r="A43" s="2">
        <f>学生听课状况记载表!A43</f>
        <v>0</v>
      </c>
      <c r="B43" s="11">
        <f>学生听课状况记载表!B43</f>
        <v>0</v>
      </c>
      <c r="C43" s="5">
        <f>学生听课状况记载表!EL43</f>
        <v>100</v>
      </c>
      <c r="D43" s="5">
        <v>10</v>
      </c>
      <c r="E43" s="28">
        <f t="shared" si="0"/>
        <v>10</v>
      </c>
      <c r="F43" s="5">
        <f t="shared" si="1"/>
        <v>0</v>
      </c>
      <c r="G43" s="5">
        <v>50</v>
      </c>
      <c r="H43" s="28">
        <f>平时成绩考核记录!AJ43</f>
        <v>0</v>
      </c>
      <c r="I43" s="7">
        <v>67</v>
      </c>
      <c r="J43" s="5">
        <v>40</v>
      </c>
      <c r="K43" s="7">
        <f t="shared" si="2"/>
        <v>26.8</v>
      </c>
      <c r="L43" s="29">
        <f t="shared" si="3"/>
        <v>36.799999999999997</v>
      </c>
      <c r="N43" s="4"/>
    </row>
    <row r="44" spans="1:14" ht="20.100000000000001" customHeight="1" x14ac:dyDescent="0.15">
      <c r="A44" s="2">
        <f>学生听课状况记载表!A44</f>
        <v>0</v>
      </c>
      <c r="B44" s="11">
        <f>学生听课状况记载表!B44</f>
        <v>0</v>
      </c>
      <c r="C44" s="5">
        <f>学生听课状况记载表!EL44</f>
        <v>100</v>
      </c>
      <c r="D44" s="5">
        <v>10</v>
      </c>
      <c r="E44" s="28">
        <f t="shared" si="0"/>
        <v>10</v>
      </c>
      <c r="F44" s="5">
        <f t="shared" si="1"/>
        <v>0</v>
      </c>
      <c r="G44" s="5">
        <v>50</v>
      </c>
      <c r="H44" s="28">
        <f>平时成绩考核记录!AJ44</f>
        <v>0</v>
      </c>
      <c r="I44" s="7">
        <v>56</v>
      </c>
      <c r="J44" s="5">
        <v>40</v>
      </c>
      <c r="K44" s="7">
        <f t="shared" si="2"/>
        <v>22.400000000000002</v>
      </c>
      <c r="L44" s="29">
        <f t="shared" si="3"/>
        <v>32.400000000000006</v>
      </c>
      <c r="N44" s="4"/>
    </row>
    <row r="45" spans="1:14" ht="20.100000000000001" customHeight="1" x14ac:dyDescent="0.15">
      <c r="A45" s="2">
        <f>学生听课状况记载表!A45</f>
        <v>0</v>
      </c>
      <c r="B45" s="11">
        <f>学生听课状况记载表!B45</f>
        <v>0</v>
      </c>
      <c r="C45" s="5">
        <f>学生听课状况记载表!EL45</f>
        <v>100</v>
      </c>
      <c r="D45" s="5">
        <v>10</v>
      </c>
      <c r="E45" s="28">
        <f t="shared" si="0"/>
        <v>10</v>
      </c>
      <c r="F45" s="5">
        <f t="shared" si="1"/>
        <v>0</v>
      </c>
      <c r="G45" s="5">
        <v>50</v>
      </c>
      <c r="H45" s="28">
        <f>平时成绩考核记录!AJ45</f>
        <v>0</v>
      </c>
      <c r="I45" s="7">
        <v>21</v>
      </c>
      <c r="J45" s="5">
        <v>40</v>
      </c>
      <c r="K45" s="7">
        <f t="shared" si="2"/>
        <v>8.4</v>
      </c>
      <c r="L45" s="29">
        <f t="shared" si="3"/>
        <v>18.399999999999999</v>
      </c>
      <c r="N45" s="4"/>
    </row>
    <row r="46" spans="1:14" ht="20.100000000000001" customHeight="1" x14ac:dyDescent="0.15">
      <c r="A46" s="2">
        <f>学生听课状况记载表!A46</f>
        <v>0</v>
      </c>
      <c r="B46" s="11">
        <f>学生听课状况记载表!B46</f>
        <v>0</v>
      </c>
      <c r="C46" s="5">
        <f>学生听课状况记载表!EL46</f>
        <v>100</v>
      </c>
      <c r="D46" s="5">
        <v>10</v>
      </c>
      <c r="E46" s="28">
        <f t="shared" si="0"/>
        <v>10</v>
      </c>
      <c r="F46" s="5">
        <f t="shared" si="1"/>
        <v>0</v>
      </c>
      <c r="G46" s="5">
        <v>50</v>
      </c>
      <c r="H46" s="28">
        <f>平时成绩考核记录!AJ46</f>
        <v>0</v>
      </c>
      <c r="I46" s="7">
        <v>89</v>
      </c>
      <c r="J46" s="5">
        <v>40</v>
      </c>
      <c r="K46" s="7">
        <f t="shared" si="2"/>
        <v>35.6</v>
      </c>
      <c r="L46" s="29">
        <f t="shared" si="3"/>
        <v>45.6</v>
      </c>
      <c r="N46" s="4"/>
    </row>
    <row r="47" spans="1:14" ht="20.100000000000001" customHeight="1" x14ac:dyDescent="0.15">
      <c r="A47" s="2">
        <f>学生听课状况记载表!A47</f>
        <v>0</v>
      </c>
      <c r="B47" s="11">
        <f>学生听课状况记载表!B47</f>
        <v>0</v>
      </c>
      <c r="C47" s="5">
        <f>学生听课状况记载表!EL47</f>
        <v>100</v>
      </c>
      <c r="D47" s="5">
        <v>10</v>
      </c>
      <c r="E47" s="28">
        <f t="shared" si="0"/>
        <v>10</v>
      </c>
      <c r="F47" s="5">
        <f t="shared" si="1"/>
        <v>0</v>
      </c>
      <c r="G47" s="5">
        <v>50</v>
      </c>
      <c r="H47" s="28">
        <f>平时成绩考核记录!AJ47</f>
        <v>0</v>
      </c>
      <c r="I47" s="7">
        <v>45</v>
      </c>
      <c r="J47" s="5">
        <v>40</v>
      </c>
      <c r="K47" s="7">
        <f t="shared" si="2"/>
        <v>18</v>
      </c>
      <c r="L47" s="29">
        <f t="shared" si="3"/>
        <v>28</v>
      </c>
      <c r="N47" s="4"/>
    </row>
    <row r="48" spans="1:14" ht="20.100000000000001" customHeight="1" x14ac:dyDescent="0.15">
      <c r="A48" s="2">
        <f>学生听课状况记载表!A48</f>
        <v>0</v>
      </c>
      <c r="B48" s="11">
        <f>学生听课状况记载表!B48</f>
        <v>0</v>
      </c>
      <c r="C48" s="5">
        <f>学生听课状况记载表!EL48</f>
        <v>100</v>
      </c>
      <c r="D48" s="5">
        <v>10</v>
      </c>
      <c r="E48" s="28">
        <f t="shared" si="0"/>
        <v>10</v>
      </c>
      <c r="F48" s="5">
        <f t="shared" si="1"/>
        <v>0</v>
      </c>
      <c r="G48" s="5">
        <v>50</v>
      </c>
      <c r="H48" s="28">
        <f>平时成绩考核记录!AJ48</f>
        <v>0</v>
      </c>
      <c r="I48" s="7">
        <v>67</v>
      </c>
      <c r="J48" s="5">
        <v>40</v>
      </c>
      <c r="K48" s="7">
        <f t="shared" si="2"/>
        <v>26.8</v>
      </c>
      <c r="L48" s="29">
        <f t="shared" si="3"/>
        <v>36.799999999999997</v>
      </c>
      <c r="N48" s="4"/>
    </row>
    <row r="49" spans="1:14" ht="20.100000000000001" customHeight="1" x14ac:dyDescent="0.15">
      <c r="A49" s="2">
        <f>学生听课状况记载表!A49</f>
        <v>0</v>
      </c>
      <c r="B49" s="11">
        <f>学生听课状况记载表!B49</f>
        <v>0</v>
      </c>
      <c r="C49" s="5">
        <f>学生听课状况记载表!EL49</f>
        <v>100</v>
      </c>
      <c r="D49" s="5">
        <v>10</v>
      </c>
      <c r="E49" s="28">
        <f t="shared" si="0"/>
        <v>10</v>
      </c>
      <c r="F49" s="5">
        <f t="shared" si="1"/>
        <v>0</v>
      </c>
      <c r="G49" s="5">
        <v>50</v>
      </c>
      <c r="H49" s="28">
        <f>平时成绩考核记录!AJ49</f>
        <v>0</v>
      </c>
      <c r="I49" s="7">
        <v>77</v>
      </c>
      <c r="J49" s="5">
        <v>40</v>
      </c>
      <c r="K49" s="7">
        <f t="shared" si="2"/>
        <v>30.8</v>
      </c>
      <c r="L49" s="29">
        <f t="shared" si="3"/>
        <v>40.799999999999997</v>
      </c>
      <c r="N49" s="4"/>
    </row>
    <row r="50" spans="1:14" ht="20.100000000000001" customHeight="1" x14ac:dyDescent="0.15">
      <c r="A50" s="2">
        <f>学生听课状况记载表!A50</f>
        <v>0</v>
      </c>
      <c r="B50" s="11">
        <f>学生听课状况记载表!B50</f>
        <v>0</v>
      </c>
      <c r="C50" s="5">
        <f>学生听课状况记载表!EL50</f>
        <v>100</v>
      </c>
      <c r="D50" s="5">
        <v>10</v>
      </c>
      <c r="E50" s="28">
        <f t="shared" si="0"/>
        <v>10</v>
      </c>
      <c r="F50" s="5">
        <f t="shared" si="1"/>
        <v>0</v>
      </c>
      <c r="G50" s="5">
        <v>50</v>
      </c>
      <c r="H50" s="28">
        <f>平时成绩考核记录!AJ50</f>
        <v>0</v>
      </c>
      <c r="I50" s="7">
        <v>99</v>
      </c>
      <c r="J50" s="5">
        <v>40</v>
      </c>
      <c r="K50" s="7">
        <f t="shared" si="2"/>
        <v>39.6</v>
      </c>
      <c r="L50" s="29">
        <f t="shared" si="3"/>
        <v>49.6</v>
      </c>
      <c r="N50" s="4"/>
    </row>
    <row r="51" spans="1:14" ht="20.100000000000001" customHeight="1" x14ac:dyDescent="0.15">
      <c r="A51" s="2">
        <f>学生听课状况记载表!A51</f>
        <v>0</v>
      </c>
      <c r="B51" s="11">
        <f>学生听课状况记载表!B51</f>
        <v>0</v>
      </c>
      <c r="C51" s="5">
        <f>学生听课状况记载表!EL51</f>
        <v>100</v>
      </c>
      <c r="D51" s="5">
        <v>10</v>
      </c>
      <c r="E51" s="28">
        <f t="shared" si="0"/>
        <v>10</v>
      </c>
      <c r="F51" s="5">
        <f t="shared" si="1"/>
        <v>0</v>
      </c>
      <c r="G51" s="5">
        <v>50</v>
      </c>
      <c r="H51" s="28">
        <f>平时成绩考核记录!AJ51</f>
        <v>0</v>
      </c>
      <c r="I51" s="7">
        <v>86</v>
      </c>
      <c r="J51" s="5">
        <v>40</v>
      </c>
      <c r="K51" s="7">
        <f t="shared" si="2"/>
        <v>34.4</v>
      </c>
      <c r="L51" s="29">
        <f t="shared" si="3"/>
        <v>44.4</v>
      </c>
      <c r="N51" s="4"/>
    </row>
    <row r="52" spans="1:14" ht="20.100000000000001" customHeight="1" x14ac:dyDescent="0.15">
      <c r="A52" s="2">
        <f>学生听课状况记载表!A52</f>
        <v>0</v>
      </c>
      <c r="B52" s="11">
        <f>学生听课状况记载表!B52</f>
        <v>0</v>
      </c>
      <c r="C52" s="5">
        <f>学生听课状况记载表!EL52</f>
        <v>100</v>
      </c>
      <c r="D52" s="5">
        <v>10</v>
      </c>
      <c r="E52" s="28">
        <f t="shared" si="0"/>
        <v>10</v>
      </c>
      <c r="F52" s="5">
        <f t="shared" si="1"/>
        <v>0</v>
      </c>
      <c r="G52" s="5">
        <v>50</v>
      </c>
      <c r="H52" s="28">
        <f>平时成绩考核记录!AJ52</f>
        <v>0</v>
      </c>
      <c r="I52" s="7">
        <v>55</v>
      </c>
      <c r="J52" s="5">
        <v>40</v>
      </c>
      <c r="K52" s="7">
        <f t="shared" si="2"/>
        <v>22</v>
      </c>
      <c r="L52" s="29">
        <f t="shared" si="3"/>
        <v>32</v>
      </c>
      <c r="N52" s="4"/>
    </row>
    <row r="53" spans="1:14" ht="20.100000000000001" customHeight="1" x14ac:dyDescent="0.15">
      <c r="A53" s="2">
        <f>学生听课状况记载表!A53</f>
        <v>0</v>
      </c>
      <c r="B53" s="11">
        <f>学生听课状况记载表!B53</f>
        <v>0</v>
      </c>
      <c r="C53" s="5">
        <f>学生听课状况记载表!EL53</f>
        <v>100</v>
      </c>
      <c r="D53" s="5">
        <v>10</v>
      </c>
      <c r="E53" s="28">
        <f t="shared" si="0"/>
        <v>10</v>
      </c>
      <c r="F53" s="5">
        <f t="shared" si="1"/>
        <v>0</v>
      </c>
      <c r="G53" s="5">
        <v>50</v>
      </c>
      <c r="H53" s="28">
        <f>平时成绩考核记录!AJ53</f>
        <v>0</v>
      </c>
      <c r="I53" s="8">
        <v>88</v>
      </c>
      <c r="J53" s="5">
        <v>40</v>
      </c>
      <c r="K53" s="7">
        <f t="shared" si="2"/>
        <v>35.200000000000003</v>
      </c>
      <c r="L53" s="29">
        <f t="shared" si="3"/>
        <v>45.2</v>
      </c>
      <c r="N53" s="4"/>
    </row>
    <row r="54" spans="1:14" ht="20.100000000000001" customHeight="1" x14ac:dyDescent="0.15">
      <c r="A54" s="2">
        <f>学生听课状况记载表!A54</f>
        <v>0</v>
      </c>
      <c r="B54" s="11">
        <f>学生听课状况记载表!B54</f>
        <v>0</v>
      </c>
      <c r="C54" s="5">
        <f>学生听课状况记载表!EL54</f>
        <v>100</v>
      </c>
      <c r="D54" s="5">
        <v>10</v>
      </c>
      <c r="E54" s="28">
        <f t="shared" si="0"/>
        <v>10</v>
      </c>
      <c r="F54" s="5">
        <f t="shared" si="1"/>
        <v>0</v>
      </c>
      <c r="G54" s="5">
        <v>50</v>
      </c>
      <c r="H54" s="28">
        <f>平时成绩考核记录!AJ54</f>
        <v>0</v>
      </c>
      <c r="I54" s="8">
        <v>87</v>
      </c>
      <c r="J54" s="5">
        <v>40</v>
      </c>
      <c r="K54" s="7">
        <f t="shared" si="2"/>
        <v>34.800000000000004</v>
      </c>
      <c r="L54" s="29">
        <f t="shared" si="3"/>
        <v>44.800000000000004</v>
      </c>
      <c r="N54" s="4"/>
    </row>
    <row r="55" spans="1:14" ht="20.100000000000001" customHeight="1" x14ac:dyDescent="0.15">
      <c r="A55" s="86" t="s">
        <v>30</v>
      </c>
      <c r="B55" s="70" t="s">
        <v>38</v>
      </c>
      <c r="C55" s="70"/>
      <c r="D55" s="70"/>
      <c r="E55" s="31" t="s">
        <v>31</v>
      </c>
      <c r="F55" s="6">
        <f>MAX(I5:I54)</f>
        <v>99</v>
      </c>
      <c r="G55" s="31" t="s">
        <v>32</v>
      </c>
      <c r="H55" s="6">
        <f>MIN(I5:I54)</f>
        <v>21</v>
      </c>
      <c r="I55" s="6" t="s">
        <v>33</v>
      </c>
      <c r="J55" s="31">
        <f>L55/54</f>
        <v>69.18518518518519</v>
      </c>
      <c r="K55" s="26" t="s">
        <v>39</v>
      </c>
      <c r="L55" s="6">
        <f>I5+I6+I7+I8+I9+I10+I11+I12+I13+I14+I15+I16+I17+I18+I19+I20+I21+I22+I23+I24+I25+I26+I27+I28+I29+I30+I31+I32+I33+I34+I35+I36+I37+I38+I39+I40+I41+I42+I43+I44+I45+I46+I47+I48+I49+I50+I51+I52+I53+I54</f>
        <v>3736</v>
      </c>
      <c r="N55" s="4"/>
    </row>
    <row r="56" spans="1:14" ht="20.100000000000001" customHeight="1" x14ac:dyDescent="0.15">
      <c r="A56" s="86"/>
      <c r="B56" s="31" t="s">
        <v>34</v>
      </c>
      <c r="C56" s="2">
        <f>COUNTIFS(I5:I54,"&gt;=90",I5:I54,"&lt;100")</f>
        <v>10</v>
      </c>
      <c r="D56" s="35">
        <f>C56/54*100%</f>
        <v>0.18518518518518517</v>
      </c>
    </row>
    <row r="57" spans="1:14" ht="20.100000000000001" customHeight="1" x14ac:dyDescent="0.15">
      <c r="A57" s="86"/>
      <c r="B57" s="31" t="s">
        <v>40</v>
      </c>
      <c r="C57" s="2">
        <f>COUNTIFS(I5:I54,"&gt;=80",I5:I54,"&lt;90")</f>
        <v>13</v>
      </c>
      <c r="D57" s="35">
        <f t="shared" ref="D57:D60" si="4">C57/54*100%</f>
        <v>0.24074074074074073</v>
      </c>
    </row>
    <row r="58" spans="1:14" ht="20.100000000000001" customHeight="1" x14ac:dyDescent="0.15">
      <c r="A58" s="86"/>
      <c r="B58" s="31" t="s">
        <v>35</v>
      </c>
      <c r="C58" s="2">
        <f>COUNTIFS(I5:I54,"&gt;=70",I5:I54,"&lt;80")</f>
        <v>10</v>
      </c>
      <c r="D58" s="35">
        <f t="shared" si="4"/>
        <v>0.18518518518518517</v>
      </c>
    </row>
    <row r="59" spans="1:14" ht="20.100000000000001" customHeight="1" x14ac:dyDescent="0.15">
      <c r="A59" s="86"/>
      <c r="B59" s="31" t="s">
        <v>36</v>
      </c>
      <c r="C59" s="2">
        <f>COUNTIFS(I5:I54,"&gt;=60",I5:I54,"&lt;70")</f>
        <v>4</v>
      </c>
      <c r="D59" s="35">
        <f t="shared" si="4"/>
        <v>7.407407407407407E-2</v>
      </c>
    </row>
    <row r="60" spans="1:14" ht="20.100000000000001" customHeight="1" x14ac:dyDescent="0.15">
      <c r="A60" s="86"/>
      <c r="B60" s="31" t="s">
        <v>37</v>
      </c>
      <c r="C60" s="2">
        <f>COUNTIFS(I5:I54,"&lt;60")</f>
        <v>13</v>
      </c>
      <c r="D60" s="35">
        <f t="shared" si="4"/>
        <v>0.24074074074074073</v>
      </c>
    </row>
  </sheetData>
  <mergeCells count="10">
    <mergeCell ref="A55:A60"/>
    <mergeCell ref="B55:D55"/>
    <mergeCell ref="C3:E3"/>
    <mergeCell ref="F3:H3"/>
    <mergeCell ref="I3:K3"/>
    <mergeCell ref="A1:L1"/>
    <mergeCell ref="B3:B4"/>
    <mergeCell ref="A3:A4"/>
    <mergeCell ref="L3:L4"/>
    <mergeCell ref="A2:L2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3"/>
  <sheetViews>
    <sheetView workbookViewId="0">
      <selection activeCell="N10" sqref="N10"/>
    </sheetView>
  </sheetViews>
  <sheetFormatPr defaultRowHeight="13.5" x14ac:dyDescent="0.15"/>
  <cols>
    <col min="9" max="9" width="9.125" customWidth="1"/>
  </cols>
  <sheetData>
    <row r="1" spans="1:10" ht="13.5" customHeight="1" x14ac:dyDescent="0.15">
      <c r="A1" s="87" t="s">
        <v>42</v>
      </c>
      <c r="B1" s="87"/>
      <c r="C1" s="87"/>
      <c r="D1" s="87"/>
      <c r="E1" s="87"/>
      <c r="F1" s="87"/>
      <c r="G1" s="87"/>
      <c r="H1" s="87"/>
      <c r="I1" s="87"/>
    </row>
    <row r="2" spans="1:10" x14ac:dyDescent="0.15">
      <c r="A2" s="87"/>
      <c r="B2" s="87"/>
      <c r="C2" s="87"/>
      <c r="D2" s="87"/>
      <c r="E2" s="87"/>
      <c r="F2" s="87"/>
      <c r="G2" s="87"/>
      <c r="H2" s="87"/>
      <c r="I2" s="87"/>
    </row>
    <row r="3" spans="1:10" ht="27" customHeight="1" x14ac:dyDescent="0.15">
      <c r="A3" s="88" t="s">
        <v>50</v>
      </c>
      <c r="B3" s="88"/>
      <c r="C3" s="88"/>
      <c r="D3" s="88"/>
      <c r="E3" s="88"/>
      <c r="F3" s="88"/>
      <c r="G3" s="88"/>
      <c r="H3" s="88"/>
      <c r="I3" s="88"/>
    </row>
    <row r="4" spans="1:10" ht="20.100000000000001" customHeight="1" x14ac:dyDescent="0.15">
      <c r="A4" s="38" t="s">
        <v>45</v>
      </c>
      <c r="B4" s="38" t="s">
        <v>51</v>
      </c>
      <c r="C4" s="38" t="s">
        <v>47</v>
      </c>
      <c r="D4" s="38" t="s">
        <v>52</v>
      </c>
      <c r="E4" s="38" t="s">
        <v>53</v>
      </c>
      <c r="F4" s="38" t="s">
        <v>54</v>
      </c>
      <c r="G4" s="38" t="s">
        <v>55</v>
      </c>
      <c r="H4" s="38" t="s">
        <v>56</v>
      </c>
      <c r="I4" s="38" t="s">
        <v>57</v>
      </c>
    </row>
    <row r="5" spans="1:10" ht="20.100000000000001" customHeight="1" x14ac:dyDescent="0.15">
      <c r="A5" s="38" t="s">
        <v>58</v>
      </c>
      <c r="B5" s="38"/>
      <c r="C5" s="38"/>
      <c r="D5" s="38"/>
      <c r="E5" s="38"/>
      <c r="F5" s="38"/>
      <c r="G5" s="38"/>
      <c r="H5" s="61">
        <v>54</v>
      </c>
      <c r="I5" s="38"/>
    </row>
    <row r="6" spans="1:10" ht="20.100000000000001" customHeight="1" x14ac:dyDescent="0.15">
      <c r="A6" s="70" t="s">
        <v>59</v>
      </c>
      <c r="B6" s="70"/>
      <c r="C6" s="70"/>
      <c r="D6" s="70"/>
      <c r="E6" s="70"/>
      <c r="F6" s="70"/>
      <c r="G6" s="70"/>
      <c r="H6" s="70"/>
      <c r="I6" s="70"/>
    </row>
    <row r="7" spans="1:10" ht="31.5" customHeight="1" x14ac:dyDescent="0.15">
      <c r="A7" s="38" t="s">
        <v>31</v>
      </c>
      <c r="B7" s="38" t="s">
        <v>32</v>
      </c>
      <c r="C7" s="38" t="s">
        <v>33</v>
      </c>
      <c r="D7" s="38" t="s">
        <v>60</v>
      </c>
      <c r="E7" s="18" t="s">
        <v>61</v>
      </c>
      <c r="F7" s="18" t="s">
        <v>62</v>
      </c>
      <c r="G7" s="18" t="s">
        <v>63</v>
      </c>
      <c r="H7" s="18" t="s">
        <v>64</v>
      </c>
      <c r="I7" s="18" t="s">
        <v>65</v>
      </c>
    </row>
    <row r="8" spans="1:10" ht="20.100000000000001" customHeight="1" x14ac:dyDescent="0.15">
      <c r="A8" s="56">
        <f>学期总评成绩!F55</f>
        <v>99</v>
      </c>
      <c r="B8" s="56">
        <f>学期总评成绩!H55</f>
        <v>21</v>
      </c>
      <c r="C8" s="45">
        <f>学期总评成绩!J55</f>
        <v>69.18518518518519</v>
      </c>
      <c r="D8" s="46">
        <f>(E8+F8+G8+H8)/H5</f>
        <v>0.68518518518518523</v>
      </c>
      <c r="E8" s="56">
        <f>学期总评成绩!C56</f>
        <v>10</v>
      </c>
      <c r="F8" s="56">
        <f>学期总评成绩!C57</f>
        <v>13</v>
      </c>
      <c r="G8" s="56">
        <f>学期总评成绩!C58</f>
        <v>10</v>
      </c>
      <c r="H8" s="56">
        <f>学期总评成绩!C59</f>
        <v>4</v>
      </c>
      <c r="I8" s="56">
        <f>学期总评成绩!C60</f>
        <v>13</v>
      </c>
    </row>
    <row r="9" spans="1:10" ht="20.100000000000001" customHeight="1" x14ac:dyDescent="0.15">
      <c r="A9" s="59"/>
      <c r="B9" s="59"/>
      <c r="C9" s="59"/>
      <c r="D9" s="59"/>
      <c r="E9" s="60">
        <f>E8/H5</f>
        <v>0.18518518518518517</v>
      </c>
      <c r="F9" s="60">
        <f>F8/H5</f>
        <v>0.24074074074074073</v>
      </c>
      <c r="G9" s="60">
        <f>G8/H5</f>
        <v>0.18518518518518517</v>
      </c>
      <c r="H9" s="60">
        <f>H8/H5</f>
        <v>7.407407407407407E-2</v>
      </c>
      <c r="I9" s="60">
        <f>I8/H5</f>
        <v>0.24074074074074073</v>
      </c>
    </row>
    <row r="10" spans="1:10" ht="20.100000000000001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62"/>
    </row>
    <row r="11" spans="1:10" ht="20.100000000000001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62"/>
    </row>
    <row r="12" spans="1:10" ht="20.100000000000001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62"/>
    </row>
    <row r="13" spans="1:10" ht="20.100000000000001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62"/>
    </row>
    <row r="14" spans="1:10" ht="20.100000000000001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62"/>
    </row>
    <row r="15" spans="1:10" ht="20.100000000000001" customHeight="1" x14ac:dyDescent="0.15">
      <c r="A15" s="91" t="s">
        <v>66</v>
      </c>
      <c r="B15" s="92" t="s">
        <v>70</v>
      </c>
      <c r="C15" s="93"/>
      <c r="D15" s="93"/>
      <c r="E15" s="93"/>
      <c r="F15" s="93"/>
      <c r="G15" s="93"/>
      <c r="H15" s="93"/>
      <c r="I15" s="94"/>
    </row>
    <row r="16" spans="1:10" ht="20.100000000000001" customHeight="1" x14ac:dyDescent="0.15">
      <c r="A16" s="86"/>
      <c r="B16" s="95"/>
      <c r="C16" s="96"/>
      <c r="D16" s="96"/>
      <c r="E16" s="96"/>
      <c r="F16" s="96"/>
      <c r="G16" s="96"/>
      <c r="H16" s="96"/>
      <c r="I16" s="97"/>
    </row>
    <row r="17" spans="1:9" ht="20.100000000000001" customHeight="1" x14ac:dyDescent="0.15">
      <c r="A17" s="86"/>
      <c r="B17" s="95"/>
      <c r="C17" s="96"/>
      <c r="D17" s="96"/>
      <c r="E17" s="96"/>
      <c r="F17" s="96"/>
      <c r="G17" s="96"/>
      <c r="H17" s="96"/>
      <c r="I17" s="97"/>
    </row>
    <row r="18" spans="1:9" ht="20.100000000000001" customHeight="1" x14ac:dyDescent="0.15">
      <c r="A18" s="86"/>
      <c r="B18" s="95"/>
      <c r="C18" s="96"/>
      <c r="D18" s="96"/>
      <c r="E18" s="96"/>
      <c r="F18" s="96"/>
      <c r="G18" s="96"/>
      <c r="H18" s="96"/>
      <c r="I18" s="97"/>
    </row>
    <row r="19" spans="1:9" ht="20.100000000000001" customHeight="1" x14ac:dyDescent="0.15">
      <c r="A19" s="86"/>
      <c r="B19" s="95"/>
      <c r="C19" s="96"/>
      <c r="D19" s="96"/>
      <c r="E19" s="96"/>
      <c r="F19" s="96"/>
      <c r="G19" s="96"/>
      <c r="H19" s="96"/>
      <c r="I19" s="97"/>
    </row>
    <row r="20" spans="1:9" ht="20.100000000000001" customHeight="1" x14ac:dyDescent="0.15">
      <c r="A20" s="86"/>
      <c r="B20" s="95"/>
      <c r="C20" s="96"/>
      <c r="D20" s="96"/>
      <c r="E20" s="96"/>
      <c r="F20" s="96"/>
      <c r="G20" s="96"/>
      <c r="H20" s="96"/>
      <c r="I20" s="97"/>
    </row>
    <row r="21" spans="1:9" ht="20.100000000000001" customHeight="1" x14ac:dyDescent="0.15">
      <c r="A21" s="86"/>
      <c r="B21" s="98"/>
      <c r="C21" s="99"/>
      <c r="D21" s="99"/>
      <c r="E21" s="99"/>
      <c r="F21" s="99"/>
      <c r="G21" s="99"/>
      <c r="H21" s="99"/>
      <c r="I21" s="100"/>
    </row>
    <row r="22" spans="1:9" ht="20.100000000000001" customHeight="1" x14ac:dyDescent="0.15">
      <c r="A22" s="86"/>
      <c r="B22" s="90" t="s">
        <v>71</v>
      </c>
      <c r="C22" s="90"/>
      <c r="D22" s="90"/>
      <c r="E22" s="90"/>
      <c r="F22" s="90"/>
      <c r="G22" s="90"/>
      <c r="H22" s="90"/>
      <c r="I22" s="90"/>
    </row>
    <row r="23" spans="1:9" ht="20.100000000000001" customHeight="1" x14ac:dyDescent="0.15">
      <c r="A23" s="86"/>
      <c r="B23" s="90"/>
      <c r="C23" s="90"/>
      <c r="D23" s="90"/>
      <c r="E23" s="90"/>
      <c r="F23" s="90"/>
      <c r="G23" s="90"/>
      <c r="H23" s="90"/>
      <c r="I23" s="90"/>
    </row>
    <row r="24" spans="1:9" ht="20.100000000000001" customHeight="1" x14ac:dyDescent="0.15">
      <c r="A24" s="86"/>
      <c r="B24" s="90"/>
      <c r="C24" s="90"/>
      <c r="D24" s="90"/>
      <c r="E24" s="90"/>
      <c r="F24" s="90"/>
      <c r="G24" s="90"/>
      <c r="H24" s="90"/>
      <c r="I24" s="90"/>
    </row>
    <row r="25" spans="1:9" ht="20.100000000000001" customHeight="1" x14ac:dyDescent="0.15">
      <c r="A25" s="86"/>
      <c r="B25" s="90"/>
      <c r="C25" s="90"/>
      <c r="D25" s="90"/>
      <c r="E25" s="90"/>
      <c r="F25" s="90"/>
      <c r="G25" s="90"/>
      <c r="H25" s="90"/>
      <c r="I25" s="90"/>
    </row>
    <row r="26" spans="1:9" ht="20.100000000000001" customHeight="1" x14ac:dyDescent="0.15">
      <c r="A26" s="86"/>
      <c r="B26" s="90"/>
      <c r="C26" s="90"/>
      <c r="D26" s="90"/>
      <c r="E26" s="90"/>
      <c r="F26" s="90"/>
      <c r="G26" s="90"/>
      <c r="H26" s="90"/>
      <c r="I26" s="90"/>
    </row>
    <row r="27" spans="1:9" ht="20.100000000000001" customHeight="1" x14ac:dyDescent="0.15">
      <c r="A27" s="86"/>
      <c r="B27" s="90"/>
      <c r="C27" s="90"/>
      <c r="D27" s="90"/>
      <c r="E27" s="90"/>
      <c r="F27" s="90"/>
      <c r="G27" s="90"/>
      <c r="H27" s="90"/>
      <c r="I27" s="90"/>
    </row>
    <row r="28" spans="1:9" ht="20.100000000000001" customHeight="1" x14ac:dyDescent="0.15">
      <c r="A28" s="86"/>
      <c r="B28" s="90"/>
      <c r="C28" s="90"/>
      <c r="D28" s="90"/>
      <c r="E28" s="90"/>
      <c r="F28" s="90"/>
      <c r="G28" s="90"/>
      <c r="H28" s="90"/>
      <c r="I28" s="90"/>
    </row>
    <row r="29" spans="1:9" ht="20.100000000000001" customHeight="1" x14ac:dyDescent="0.15">
      <c r="A29" s="86"/>
      <c r="B29" s="90" t="s">
        <v>72</v>
      </c>
      <c r="C29" s="90"/>
      <c r="D29" s="90"/>
      <c r="E29" s="90"/>
      <c r="F29" s="90"/>
      <c r="G29" s="90"/>
      <c r="H29" s="90"/>
      <c r="I29" s="90"/>
    </row>
    <row r="30" spans="1:9" ht="20.100000000000001" customHeight="1" x14ac:dyDescent="0.15">
      <c r="A30" s="86"/>
      <c r="B30" s="90"/>
      <c r="C30" s="90"/>
      <c r="D30" s="90"/>
      <c r="E30" s="90"/>
      <c r="F30" s="90"/>
      <c r="G30" s="90"/>
      <c r="H30" s="90"/>
      <c r="I30" s="90"/>
    </row>
    <row r="31" spans="1:9" ht="20.100000000000001" customHeight="1" x14ac:dyDescent="0.15">
      <c r="A31" s="86"/>
      <c r="B31" s="90"/>
      <c r="C31" s="90"/>
      <c r="D31" s="90"/>
      <c r="E31" s="90"/>
      <c r="F31" s="90"/>
      <c r="G31" s="90"/>
      <c r="H31" s="90"/>
      <c r="I31" s="90"/>
    </row>
    <row r="32" spans="1:9" ht="20.100000000000001" customHeight="1" x14ac:dyDescent="0.15">
      <c r="A32" s="86"/>
      <c r="B32" s="90"/>
      <c r="C32" s="90"/>
      <c r="D32" s="90"/>
      <c r="E32" s="90"/>
      <c r="F32" s="90"/>
      <c r="G32" s="90"/>
      <c r="H32" s="90"/>
      <c r="I32" s="90"/>
    </row>
    <row r="33" spans="1:9" ht="20.100000000000001" customHeight="1" x14ac:dyDescent="0.15">
      <c r="A33" s="86"/>
      <c r="B33" s="90"/>
      <c r="C33" s="90"/>
      <c r="D33" s="90"/>
      <c r="E33" s="90"/>
      <c r="F33" s="90"/>
      <c r="G33" s="90"/>
      <c r="H33" s="90"/>
      <c r="I33" s="90"/>
    </row>
    <row r="34" spans="1:9" ht="20.100000000000001" customHeight="1" x14ac:dyDescent="0.15">
      <c r="A34" s="86"/>
      <c r="B34" s="90"/>
      <c r="C34" s="90"/>
      <c r="D34" s="90"/>
      <c r="E34" s="90"/>
      <c r="F34" s="90"/>
      <c r="G34" s="90"/>
      <c r="H34" s="90"/>
      <c r="I34" s="90"/>
    </row>
    <row r="35" spans="1:9" ht="20.100000000000001" customHeight="1" x14ac:dyDescent="0.15">
      <c r="A35" s="2" t="s">
        <v>67</v>
      </c>
      <c r="B35" s="70"/>
      <c r="C35" s="70"/>
      <c r="D35" s="70" t="s">
        <v>68</v>
      </c>
      <c r="E35" s="70"/>
      <c r="F35" s="70"/>
      <c r="G35" s="70"/>
      <c r="H35" s="70"/>
      <c r="I35" s="70"/>
    </row>
    <row r="36" spans="1:9" ht="20.100000000000001" customHeight="1" x14ac:dyDescent="0.15">
      <c r="A36" s="89" t="s">
        <v>69</v>
      </c>
      <c r="B36" s="89"/>
      <c r="C36" s="89"/>
      <c r="D36" s="89"/>
      <c r="E36" s="89"/>
      <c r="F36" s="89"/>
      <c r="G36" s="89"/>
      <c r="H36" s="89"/>
      <c r="I36" s="89"/>
    </row>
    <row r="37" spans="1:9" ht="20.100000000000001" customHeight="1" x14ac:dyDescent="0.15"/>
    <row r="38" spans="1:9" ht="20.100000000000001" customHeight="1" x14ac:dyDescent="0.15"/>
    <row r="39" spans="1:9" ht="20.100000000000001" customHeight="1" x14ac:dyDescent="0.15"/>
    <row r="40" spans="1:9" ht="20.100000000000001" customHeight="1" x14ac:dyDescent="0.15"/>
    <row r="41" spans="1:9" ht="20.100000000000001" customHeight="1" x14ac:dyDescent="0.15"/>
    <row r="42" spans="1:9" ht="20.100000000000001" customHeight="1" x14ac:dyDescent="0.15"/>
    <row r="43" spans="1:9" ht="20.100000000000001" customHeight="1" x14ac:dyDescent="0.15"/>
  </sheetData>
  <mergeCells count="11">
    <mergeCell ref="A1:I2"/>
    <mergeCell ref="A3:I3"/>
    <mergeCell ref="A36:I36"/>
    <mergeCell ref="B22:I28"/>
    <mergeCell ref="B29:I34"/>
    <mergeCell ref="A6:I6"/>
    <mergeCell ref="A15:A34"/>
    <mergeCell ref="B35:C35"/>
    <mergeCell ref="D35:E35"/>
    <mergeCell ref="F35:I35"/>
    <mergeCell ref="B15:I21"/>
  </mergeCells>
  <phoneticPr fontId="1" type="noConversion"/>
  <dataValidations count="3">
    <dataValidation type="list" allowBlank="1" showInputMessage="1" showErrorMessage="1" sqref="A5" xr:uid="{00000000-0002-0000-0400-000000000000}">
      <formula1>"公管系,信息系,经贸系,财金系,会计系"</formula1>
    </dataValidation>
    <dataValidation type="list" allowBlank="1" showInputMessage="1" showErrorMessage="1" sqref="F5" xr:uid="{00000000-0002-0000-0400-000001000000}">
      <formula1>"考试,考查"</formula1>
    </dataValidation>
    <dataValidation type="list" allowBlank="1" showInputMessage="1" showErrorMessage="1" sqref="G5" xr:uid="{00000000-0002-0000-0400-000002000000}">
      <formula1>"开卷,闭卷,其他"</formula1>
    </dataValidation>
  </dataValidations>
  <pageMargins left="0.7" right="0.7" top="0.75" bottom="0.75" header="0.3" footer="0.3"/>
  <pageSetup paperSize="9" orientation="portrait" r:id="rId1"/>
  <ignoredErrors>
    <ignoredError sqref="D8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教学手册封面</vt:lpstr>
      <vt:lpstr>学生听课状况记载表</vt:lpstr>
      <vt:lpstr>平时成绩考核记录</vt:lpstr>
      <vt:lpstr>学期总评成绩</vt:lpstr>
      <vt:lpstr>试卷分析表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walter</cp:lastModifiedBy>
  <cp:lastPrinted>2020-06-04T07:44:36Z</cp:lastPrinted>
  <dcterms:created xsi:type="dcterms:W3CDTF">2019-06-18T02:38:48Z</dcterms:created>
  <dcterms:modified xsi:type="dcterms:W3CDTF">2020-06-08T06:16:47Z</dcterms:modified>
</cp:coreProperties>
</file>