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全年"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<sst xmlns="http://schemas.openxmlformats.org/spreadsheetml/2006/main" count="183" uniqueCount="93">
  <si>
    <t>序号</t>
  </si>
  <si>
    <t>学院</t>
  </si>
  <si>
    <t>辅导员</t>
  </si>
  <si>
    <t>学院考核得分（包括责任班级基本分、学生事务分）</t>
  </si>
  <si>
    <t>学工处考核得分（质量分的30%，得分不超过30分）</t>
  </si>
  <si>
    <t>加分</t>
  </si>
  <si>
    <t>总得分</t>
  </si>
  <si>
    <t>职称</t>
  </si>
  <si>
    <t>工作量积分标准（不含科研积分）</t>
  </si>
  <si>
    <t>完成比例（不含科研积分）</t>
  </si>
  <si>
    <t>备注</t>
  </si>
  <si>
    <t>加分明细</t>
  </si>
  <si>
    <t>会计学院</t>
  </si>
  <si>
    <t>耿雯</t>
  </si>
  <si>
    <t>中级</t>
  </si>
  <si>
    <t>金婷婷</t>
  </si>
  <si>
    <t>初级</t>
  </si>
  <si>
    <t>刘芃炜</t>
  </si>
  <si>
    <t>指导学生参加2023年度第十八届“挑战杯”全国大学生课外学术科技作品竞赛红色专项活动江苏省选拔赛"二等奖”。（0.2分）</t>
  </si>
  <si>
    <t>刘征兵</t>
  </si>
  <si>
    <t>江苏省大学生职业规划大赛三等奖（1.4分）</t>
  </si>
  <si>
    <t>王曦卉</t>
  </si>
  <si>
    <t>副高级</t>
  </si>
  <si>
    <t>1、2023年江苏省第八届“互联网+”大学生创新创业大赛三等奖  （1.4分）                            
2、指导学生获江苏省职业规划大赛二等奖（4分）                          
3、苏北地区高校大学生心理健康教育案例评选三等奖（2分）</t>
  </si>
  <si>
    <t>王颖</t>
  </si>
  <si>
    <t>杨尚仙</t>
  </si>
  <si>
    <t>1.指导学生参加2023年连云港“青春遇见港城”连云港市大中专院校短视频大赛获“三等奖”   (1分）
2.指导学生参加2023年度第十八届“挑战杯”全国大学生课外学术科技作品竞赛红色专项活动江苏省选拔赛"三等奖”。（0.4分）
3.指导学生参加2023年度第十八届“挑战杯”全国大学生课外学术科技作品竞赛江苏省选拔赛"三等奖”。（0.4分）</t>
  </si>
  <si>
    <t>张庚鑫</t>
  </si>
  <si>
    <t>赵歌</t>
  </si>
  <si>
    <t xml:space="preserve">指导两名学生分别荣获省级职业规划大赛“二等奖”和“二等奖”（4分+4分）；     </t>
  </si>
  <si>
    <t>俞兰网</t>
  </si>
  <si>
    <t>138.67（学工办主任完成1/3视为完成工作量，416/3=138.67）</t>
  </si>
  <si>
    <t>学工办主任</t>
  </si>
  <si>
    <t>1.指导学生参加第十八届“挑战杯”全国大学生课外学术科技作品竞赛红色专项活动江苏省选拔赛荣获三等奖（+1.4分）；
2.指导学生申报项目：《社区公益性养老服务模式探索及发展路径》获2023年江苏省职业院校学生创新创业培育计划项目立项（2分）；
3.指导新媒体作品《穿越时空的红色告白》获高校网络教育优秀作品省三等奖（1.4分）；
4.指导音频作品《立青年担当  守家国情怀》获第三届江苏省大学生网络文化节三等奖（2分）。</t>
  </si>
  <si>
    <t>陈蕾</t>
  </si>
  <si>
    <t>1.苏北中心心理健康案例一等奖+6
2.指导学生参加苏北中心心理情景剧大赛三等奖+2</t>
  </si>
  <si>
    <t>史姗姗</t>
  </si>
  <si>
    <t>未定级</t>
  </si>
  <si>
    <t>192（9月份到学院，完成50%视为完成工作量，384/2=192)</t>
  </si>
  <si>
    <t>2023年9月入职</t>
  </si>
  <si>
    <t>金融学院</t>
  </si>
  <si>
    <t>陈文娟</t>
  </si>
  <si>
    <t>张建玲</t>
  </si>
  <si>
    <r>
      <rPr>
        <sz val="11"/>
        <color theme="1"/>
        <rFont val="宋体"/>
        <charset val="134"/>
        <scheme val="minor"/>
      </rPr>
      <t xml:space="preserve">张 </t>
    </r>
    <r>
      <rPr>
        <sz val="11"/>
        <color theme="1"/>
        <rFont val="宋体"/>
        <charset val="134"/>
        <scheme val="minor"/>
      </rPr>
      <t xml:space="preserve"> </t>
    </r>
    <r>
      <rPr>
        <sz val="11"/>
        <color theme="1"/>
        <rFont val="宋体"/>
        <charset val="134"/>
        <scheme val="minor"/>
      </rPr>
      <t>丰</t>
    </r>
  </si>
  <si>
    <t>王晶晶</t>
  </si>
  <si>
    <r>
      <rPr>
        <sz val="11"/>
        <color theme="1"/>
        <rFont val="宋体"/>
        <charset val="134"/>
        <scheme val="minor"/>
      </rPr>
      <t xml:space="preserve">吴 </t>
    </r>
    <r>
      <rPr>
        <sz val="11"/>
        <color theme="1"/>
        <rFont val="宋体"/>
        <charset val="134"/>
        <scheme val="minor"/>
      </rPr>
      <t xml:space="preserve"> </t>
    </r>
    <r>
      <rPr>
        <sz val="11"/>
        <color theme="1"/>
        <rFont val="宋体"/>
        <charset val="134"/>
        <scheme val="minor"/>
      </rPr>
      <t>悦</t>
    </r>
  </si>
  <si>
    <t>魏玉东</t>
  </si>
  <si>
    <t>商学院</t>
  </si>
  <si>
    <t>顾文静</t>
  </si>
  <si>
    <t>416/2=208</t>
  </si>
  <si>
    <t>2023年上半年产假，江苏省职业生涯规划大赛三等奖第一指导教师</t>
  </si>
  <si>
    <t>朱杰</t>
  </si>
  <si>
    <t>第九届省“互联网+”三等奖指导老师</t>
  </si>
  <si>
    <t>阙建康</t>
  </si>
  <si>
    <t>江苏省2023年“阅读江苏”主题活动三等奖指导教师，3项</t>
  </si>
  <si>
    <t>王彦</t>
  </si>
  <si>
    <t>384/2=192</t>
  </si>
  <si>
    <t>2023年下半年脱产学习，视同完成工作量</t>
  </si>
  <si>
    <t>魏韬</t>
  </si>
  <si>
    <t>徐珩</t>
  </si>
  <si>
    <t>2023年下半年学生办主任，完成三分之一即可</t>
  </si>
  <si>
    <t>周彬彬</t>
  </si>
  <si>
    <t>2023年9月新入职</t>
  </si>
  <si>
    <t>张奔</t>
  </si>
  <si>
    <t>财税学院</t>
  </si>
  <si>
    <t>房绪</t>
  </si>
  <si>
    <t>挑战杯2个三等奖分别排名第二、第三，辅导员案例三等奖</t>
  </si>
  <si>
    <t>王玲玲</t>
  </si>
  <si>
    <t>劳动育人实践项目二等奖，心理特色活动三等奖排名第二</t>
  </si>
  <si>
    <t>丁琪</t>
  </si>
  <si>
    <t>顾彭</t>
  </si>
  <si>
    <t>邓金</t>
  </si>
  <si>
    <t>心理特色活动三等奖排名第一</t>
  </si>
  <si>
    <t>吴昊</t>
  </si>
  <si>
    <t>刘尧佩</t>
  </si>
  <si>
    <t>刘青</t>
  </si>
  <si>
    <t>2023年10月离职</t>
  </si>
  <si>
    <t>信息工程学院</t>
  </si>
  <si>
    <t>田翔翔</t>
  </si>
  <si>
    <t>吴同同</t>
  </si>
  <si>
    <t xml:space="preserve">1.指导中国大学生文化创意设计大赛-两岸高校艺术展各命题赛道省赛二等奖、国赛银奖（8分）
2.指导学生参加江苏省第七届大学生艺术展演活动艺术作品展获得摄影甲组三等奖（2分）
3.指导学生参加江苏省第七届大学生艺术展演活动艺术作品展获得设计组三等奖（2分）
4.获得连云港市“激扬新时代，我们正青春”新媒体大赛二等奖（2分）
5.获得连云港市第四届金玉兰工艺广告大赛三等奖（1分）
6.指导学生参加连云港市首届大学生设计大赛获得银奖一项（2分）
</t>
  </si>
  <si>
    <t>王晶</t>
  </si>
  <si>
    <t xml:space="preserve">1.江苏省高校红十字会博爱青春暑期社会实践项目金奖（6分）
2.江苏省高校红十字会博爱青春暑期社会实践项目十佳指导老师（2分）
3.江苏省红十字会青年志愿服务星火计划项目省一等奖（6分）
4.江苏省红十字会青年志愿服务星火计划项目十佳指导老师（2分）
5.连云港市爱心助残服务之星（1分）
6.连云港市慈善总会99公益日先进个人（1分）
</t>
  </si>
  <si>
    <t>徐诗文</t>
  </si>
  <si>
    <t>1.连云港市慈善总会99公益日先进个人（市级1分）
2.连云港市公安局高新分局花果山派出所授予社会实践优秀志愿者（市级1分）</t>
  </si>
  <si>
    <t>张重阳</t>
  </si>
  <si>
    <t>江苏省哲学社会科学界第十七届学术大会优秀论文二等奖（4分）</t>
  </si>
  <si>
    <t>谢艺宁</t>
  </si>
  <si>
    <t>高鑫融</t>
  </si>
  <si>
    <t>张慧</t>
  </si>
  <si>
    <t>融媒体学院</t>
  </si>
  <si>
    <t>路璐</t>
  </si>
  <si>
    <t>丁紫璇</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</si>
</sst>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44">
    <font>
      <sz val="11"/>
      <color theme="1"/>
      <name val="宋体"/>
      <charset val="134"/>
      <scheme val="minor"/>
    </font>
    <font>
      <sz val="11"/>
      <name val="宋体"/>
      <charset val="134"/>
    </font>
    <font>
      <sz val="11"/>
      <name val="宋体"/>
      <charset val="134"/>
      <scheme val="minor"/>
    </font>
    <font>
      <sz val="10"/>
      <name val="宋体"/>
      <charset val="134"/>
    </font>
    <font>
      <sz val="11"/>
      <color rgb="FF000000"/>
      <name val="宋体"/>
      <charset val="134"/>
      <scheme val="maj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1"/>
      <color indexed="9"/>
      <name val="宋体"/>
      <charset val="134"/>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1"/>
      <color indexed="20"/>
      <name val="宋体"/>
      <charset val="134"/>
    </font>
    <font>
      <sz val="12"/>
      <name val="宋体"/>
      <charset val="134"/>
    </font>
    <font>
      <sz val="11"/>
      <color indexed="8"/>
      <name val="Tahoma"/>
      <charset val="134"/>
    </font>
    <font>
      <sz val="11"/>
      <color indexed="17"/>
      <name val="宋体"/>
      <charset val="134"/>
    </font>
    <font>
      <b/>
      <sz val="11"/>
      <color indexed="8"/>
      <name val="宋体"/>
      <charset val="134"/>
    </font>
    <font>
      <b/>
      <sz val="11"/>
      <color indexed="52"/>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
      <sz val="10"/>
      <name val="Arial"/>
      <charset val="134"/>
    </font>
  </fonts>
  <fills count="57">
    <fill>
      <patternFill patternType="none"/>
    </fill>
    <fill>
      <patternFill patternType="gray125"/>
    </fill>
    <fill>
      <patternFill patternType="solid">
        <fgColor theme="0" tint="-0.149998474074526"/>
        <bgColor indexed="64"/>
      </patternFill>
    </fill>
    <fill>
      <patternFill patternType="solid">
        <fgColor theme="0" tint="-0.1499679555650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27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4" borderId="3"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4" applyNumberFormat="0" applyFill="0" applyAlignment="0" applyProtection="0">
      <alignment vertical="center"/>
    </xf>
    <xf numFmtId="0" fontId="11" fillId="0" borderId="4" applyNumberFormat="0" applyFill="0" applyAlignment="0" applyProtection="0">
      <alignment vertical="center"/>
    </xf>
    <xf numFmtId="0" fontId="12" fillId="0" borderId="5" applyNumberFormat="0" applyFill="0" applyAlignment="0" applyProtection="0">
      <alignment vertical="center"/>
    </xf>
    <xf numFmtId="0" fontId="12" fillId="0" borderId="0" applyNumberFormat="0" applyFill="0" applyBorder="0" applyAlignment="0" applyProtection="0">
      <alignment vertical="center"/>
    </xf>
    <xf numFmtId="0" fontId="13" fillId="5" borderId="6" applyNumberFormat="0" applyAlignment="0" applyProtection="0">
      <alignment vertical="center"/>
    </xf>
    <xf numFmtId="0" fontId="14" fillId="6" borderId="7" applyNumberFormat="0" applyAlignment="0" applyProtection="0">
      <alignment vertical="center"/>
    </xf>
    <xf numFmtId="0" fontId="15" fillId="6" borderId="6" applyNumberFormat="0" applyAlignment="0" applyProtection="0">
      <alignment vertical="center"/>
    </xf>
    <xf numFmtId="0" fontId="16" fillId="7" borderId="8" applyNumberFormat="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3" fillId="32" borderId="0" applyNumberFormat="0" applyBorder="0" applyAlignment="0" applyProtection="0">
      <alignment vertical="center"/>
    </xf>
    <xf numFmtId="0" fontId="23" fillId="33" borderId="0" applyNumberFormat="0" applyBorder="0" applyAlignment="0" applyProtection="0">
      <alignment vertical="center"/>
    </xf>
    <xf numFmtId="0" fontId="22" fillId="34" borderId="0" applyNumberFormat="0" applyBorder="0" applyAlignment="0" applyProtection="0">
      <alignment vertical="center"/>
    </xf>
    <xf numFmtId="0" fontId="24" fillId="35" borderId="0" applyNumberFormat="0" applyBorder="0" applyAlignment="0" applyProtection="0">
      <alignment vertical="center"/>
    </xf>
    <xf numFmtId="0" fontId="24" fillId="35" borderId="0" applyNumberFormat="0" applyBorder="0" applyAlignment="0" applyProtection="0">
      <alignment vertical="center"/>
    </xf>
    <xf numFmtId="0" fontId="24" fillId="35" borderId="0" applyNumberFormat="0" applyBorder="0" applyAlignment="0" applyProtection="0">
      <alignment vertical="center"/>
    </xf>
    <xf numFmtId="0" fontId="24" fillId="35"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38" borderId="0" applyNumberFormat="0" applyBorder="0" applyAlignment="0" applyProtection="0">
      <alignment vertical="center"/>
    </xf>
    <xf numFmtId="0" fontId="24" fillId="38" borderId="0" applyNumberFormat="0" applyBorder="0" applyAlignment="0" applyProtection="0">
      <alignment vertical="center"/>
    </xf>
    <xf numFmtId="0" fontId="24" fillId="38" borderId="0" applyNumberFormat="0" applyBorder="0" applyAlignment="0" applyProtection="0">
      <alignment vertical="center"/>
    </xf>
    <xf numFmtId="0" fontId="24" fillId="38"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40" borderId="0" applyNumberFormat="0" applyBorder="0" applyAlignment="0" applyProtection="0">
      <alignment vertical="center"/>
    </xf>
    <xf numFmtId="0" fontId="24" fillId="40" borderId="0" applyNumberFormat="0" applyBorder="0" applyAlignment="0" applyProtection="0">
      <alignment vertical="center"/>
    </xf>
    <xf numFmtId="0" fontId="24" fillId="40" borderId="0" applyNumberFormat="0" applyBorder="0" applyAlignment="0" applyProtection="0">
      <alignment vertical="center"/>
    </xf>
    <xf numFmtId="0" fontId="24" fillId="40" borderId="0" applyNumberFormat="0" applyBorder="0" applyAlignment="0" applyProtection="0">
      <alignment vertical="center"/>
    </xf>
    <xf numFmtId="0" fontId="24" fillId="41" borderId="0" applyNumberFormat="0" applyBorder="0" applyAlignment="0" applyProtection="0">
      <alignment vertical="center"/>
    </xf>
    <xf numFmtId="0" fontId="24" fillId="41" borderId="0" applyNumberFormat="0" applyBorder="0" applyAlignment="0" applyProtection="0">
      <alignment vertical="center"/>
    </xf>
    <xf numFmtId="0" fontId="24" fillId="41" borderId="0" applyNumberFormat="0" applyBorder="0" applyAlignment="0" applyProtection="0">
      <alignment vertical="center"/>
    </xf>
    <xf numFmtId="0" fontId="24" fillId="41" borderId="0" applyNumberFormat="0" applyBorder="0" applyAlignment="0" applyProtection="0">
      <alignment vertical="center"/>
    </xf>
    <xf numFmtId="0" fontId="24" fillId="42" borderId="0" applyNumberFormat="0" applyBorder="0" applyAlignment="0" applyProtection="0">
      <alignment vertical="center"/>
    </xf>
    <xf numFmtId="0" fontId="24" fillId="42" borderId="0" applyNumberFormat="0" applyBorder="0" applyAlignment="0" applyProtection="0">
      <alignment vertical="center"/>
    </xf>
    <xf numFmtId="0" fontId="24" fillId="42" borderId="0" applyNumberFormat="0" applyBorder="0" applyAlignment="0" applyProtection="0">
      <alignment vertical="center"/>
    </xf>
    <xf numFmtId="0" fontId="24" fillId="42" borderId="0" applyNumberFormat="0" applyBorder="0" applyAlignment="0" applyProtection="0">
      <alignment vertical="center"/>
    </xf>
    <xf numFmtId="0" fontId="24" fillId="43" borderId="0" applyNumberFormat="0" applyBorder="0" applyAlignment="0" applyProtection="0">
      <alignment vertical="center"/>
    </xf>
    <xf numFmtId="0" fontId="24" fillId="43" borderId="0" applyNumberFormat="0" applyBorder="0" applyAlignment="0" applyProtection="0">
      <alignment vertical="center"/>
    </xf>
    <xf numFmtId="0" fontId="24" fillId="43" borderId="0" applyNumberFormat="0" applyBorder="0" applyAlignment="0" applyProtection="0">
      <alignment vertical="center"/>
    </xf>
    <xf numFmtId="0" fontId="24" fillId="43" borderId="0" applyNumberFormat="0" applyBorder="0" applyAlignment="0" applyProtection="0">
      <alignment vertical="center"/>
    </xf>
    <xf numFmtId="0" fontId="24" fillId="38" borderId="0" applyNumberFormat="0" applyBorder="0" applyAlignment="0" applyProtection="0">
      <alignment vertical="center"/>
    </xf>
    <xf numFmtId="0" fontId="24" fillId="38" borderId="0" applyNumberFormat="0" applyBorder="0" applyAlignment="0" applyProtection="0">
      <alignment vertical="center"/>
    </xf>
    <xf numFmtId="0" fontId="24" fillId="38" borderId="0" applyNumberFormat="0" applyBorder="0" applyAlignment="0" applyProtection="0">
      <alignment vertical="center"/>
    </xf>
    <xf numFmtId="0" fontId="24" fillId="38" borderId="0" applyNumberFormat="0" applyBorder="0" applyAlignment="0" applyProtection="0">
      <alignment vertical="center"/>
    </xf>
    <xf numFmtId="0" fontId="24" fillId="41" borderId="0" applyNumberFormat="0" applyBorder="0" applyAlignment="0" applyProtection="0">
      <alignment vertical="center"/>
    </xf>
    <xf numFmtId="0" fontId="24" fillId="41" borderId="0" applyNumberFormat="0" applyBorder="0" applyAlignment="0" applyProtection="0">
      <alignment vertical="center"/>
    </xf>
    <xf numFmtId="0" fontId="24" fillId="41" borderId="0" applyNumberFormat="0" applyBorder="0" applyAlignment="0" applyProtection="0">
      <alignment vertical="center"/>
    </xf>
    <xf numFmtId="0" fontId="24" fillId="41"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5" fillId="45" borderId="0" applyNumberFormat="0" applyBorder="0" applyAlignment="0" applyProtection="0">
      <alignment vertical="center"/>
    </xf>
    <xf numFmtId="0" fontId="25" fillId="45" borderId="0" applyNumberFormat="0" applyBorder="0" applyAlignment="0" applyProtection="0">
      <alignment vertical="center"/>
    </xf>
    <xf numFmtId="0" fontId="25" fillId="45" borderId="0" applyNumberFormat="0" applyBorder="0" applyAlignment="0" applyProtection="0">
      <alignment vertical="center"/>
    </xf>
    <xf numFmtId="0" fontId="25" fillId="45" borderId="0" applyNumberFormat="0" applyBorder="0" applyAlignment="0" applyProtection="0">
      <alignment vertical="center"/>
    </xf>
    <xf numFmtId="0" fontId="25" fillId="42" borderId="0" applyNumberFormat="0" applyBorder="0" applyAlignment="0" applyProtection="0">
      <alignment vertical="center"/>
    </xf>
    <xf numFmtId="0" fontId="25" fillId="42" borderId="0" applyNumberFormat="0" applyBorder="0" applyAlignment="0" applyProtection="0">
      <alignment vertical="center"/>
    </xf>
    <xf numFmtId="0" fontId="25" fillId="42" borderId="0" applyNumberFormat="0" applyBorder="0" applyAlignment="0" applyProtection="0">
      <alignment vertical="center"/>
    </xf>
    <xf numFmtId="0" fontId="25" fillId="42" borderId="0" applyNumberFormat="0" applyBorder="0" applyAlignment="0" applyProtection="0">
      <alignment vertical="center"/>
    </xf>
    <xf numFmtId="0" fontId="25" fillId="43" borderId="0" applyNumberFormat="0" applyBorder="0" applyAlignment="0" applyProtection="0">
      <alignment vertical="center"/>
    </xf>
    <xf numFmtId="0" fontId="25" fillId="43" borderId="0" applyNumberFormat="0" applyBorder="0" applyAlignment="0" applyProtection="0">
      <alignment vertical="center"/>
    </xf>
    <xf numFmtId="0" fontId="25" fillId="43" borderId="0" applyNumberFormat="0" applyBorder="0" applyAlignment="0" applyProtection="0">
      <alignment vertical="center"/>
    </xf>
    <xf numFmtId="0" fontId="25" fillId="43" borderId="0" applyNumberFormat="0" applyBorder="0" applyAlignment="0" applyProtection="0">
      <alignment vertical="center"/>
    </xf>
    <xf numFmtId="0" fontId="25" fillId="46" borderId="0" applyNumberFormat="0" applyBorder="0" applyAlignment="0" applyProtection="0">
      <alignment vertical="center"/>
    </xf>
    <xf numFmtId="0" fontId="25" fillId="46" borderId="0" applyNumberFormat="0" applyBorder="0" applyAlignment="0" applyProtection="0">
      <alignment vertical="center"/>
    </xf>
    <xf numFmtId="0" fontId="25" fillId="46" borderId="0" applyNumberFormat="0" applyBorder="0" applyAlignment="0" applyProtection="0">
      <alignment vertical="center"/>
    </xf>
    <xf numFmtId="0" fontId="25" fillId="46" borderId="0" applyNumberFormat="0" applyBorder="0" applyAlignment="0" applyProtection="0">
      <alignment vertical="center"/>
    </xf>
    <xf numFmtId="0" fontId="25" fillId="47" borderId="0" applyNumberFormat="0" applyBorder="0" applyAlignment="0" applyProtection="0">
      <alignment vertical="center"/>
    </xf>
    <xf numFmtId="0" fontId="25" fillId="47" borderId="0" applyNumberFormat="0" applyBorder="0" applyAlignment="0" applyProtection="0">
      <alignment vertical="center"/>
    </xf>
    <xf numFmtId="0" fontId="25" fillId="47" borderId="0" applyNumberFormat="0" applyBorder="0" applyAlignment="0" applyProtection="0">
      <alignment vertical="center"/>
    </xf>
    <xf numFmtId="0" fontId="25" fillId="47" borderId="0" applyNumberFormat="0" applyBorder="0" applyAlignment="0" applyProtection="0">
      <alignment vertical="center"/>
    </xf>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26" fillId="0" borderId="11" applyNumberFormat="0" applyFill="0" applyAlignment="0" applyProtection="0">
      <alignment vertical="center"/>
    </xf>
    <xf numFmtId="0" fontId="26" fillId="0" borderId="11" applyNumberFormat="0" applyFill="0" applyAlignment="0" applyProtection="0">
      <alignment vertical="center"/>
    </xf>
    <xf numFmtId="0" fontId="26" fillId="0" borderId="11" applyNumberFormat="0" applyFill="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7" fillId="0" borderId="12" applyNumberFormat="0" applyFill="0" applyAlignment="0" applyProtection="0">
      <alignment vertical="center"/>
    </xf>
    <xf numFmtId="0" fontId="27" fillId="0" borderId="12" applyNumberFormat="0" applyFill="0" applyAlignment="0" applyProtection="0">
      <alignment vertical="center"/>
    </xf>
    <xf numFmtId="0" fontId="27" fillId="0" borderId="12"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36" borderId="0" applyNumberFormat="0" applyBorder="0" applyAlignment="0" applyProtection="0">
      <alignment vertical="center"/>
    </xf>
    <xf numFmtId="0" fontId="30" fillId="36" borderId="0" applyNumberFormat="0" applyBorder="0" applyAlignment="0" applyProtection="0">
      <alignment vertical="center"/>
    </xf>
    <xf numFmtId="0" fontId="30" fillId="36" borderId="0" applyNumberFormat="0" applyBorder="0" applyAlignment="0" applyProtection="0">
      <alignment vertical="center"/>
    </xf>
    <xf numFmtId="0" fontId="30" fillId="36" borderId="0" applyNumberFormat="0" applyBorder="0" applyAlignment="0" applyProtection="0">
      <alignment vertical="center"/>
    </xf>
    <xf numFmtId="0" fontId="31" fillId="0" borderId="0"/>
    <xf numFmtId="0" fontId="31"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2" fillId="0" borderId="0">
      <alignment vertical="center"/>
    </xf>
    <xf numFmtId="0" fontId="31" fillId="0" borderId="0"/>
    <xf numFmtId="0" fontId="31" fillId="0" borderId="0"/>
    <xf numFmtId="0" fontId="31" fillId="0" borderId="0"/>
    <xf numFmtId="0" fontId="31" fillId="0" borderId="0"/>
    <xf numFmtId="0" fontId="31" fillId="0" borderId="0"/>
    <xf numFmtId="0" fontId="31" fillId="0" borderId="0"/>
    <xf numFmtId="0" fontId="32" fillId="0" borderId="0">
      <alignment vertical="center"/>
    </xf>
    <xf numFmtId="0" fontId="31" fillId="0" borderId="0"/>
    <xf numFmtId="0" fontId="31" fillId="0" borderId="0"/>
    <xf numFmtId="0" fontId="31" fillId="0" borderId="0"/>
    <xf numFmtId="0" fontId="31" fillId="0" borderId="0"/>
    <xf numFmtId="0" fontId="0" fillId="0" borderId="0"/>
    <xf numFmtId="0" fontId="0" fillId="0" borderId="0"/>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4" fillId="0" borderId="14" applyNumberFormat="0" applyFill="0" applyAlignment="0" applyProtection="0">
      <alignment vertical="center"/>
    </xf>
    <xf numFmtId="0" fontId="34" fillId="0" borderId="14" applyNumberFormat="0" applyFill="0" applyAlignment="0" applyProtection="0">
      <alignment vertical="center"/>
    </xf>
    <xf numFmtId="0" fontId="34" fillId="0" borderId="14" applyNumberFormat="0" applyFill="0" applyAlignment="0" applyProtection="0">
      <alignment vertical="center"/>
    </xf>
    <xf numFmtId="0" fontId="34" fillId="0" borderId="14" applyNumberFormat="0" applyFill="0" applyAlignment="0" applyProtection="0">
      <alignment vertical="center"/>
    </xf>
    <xf numFmtId="0" fontId="35" fillId="49" borderId="15" applyNumberFormat="0" applyAlignment="0" applyProtection="0">
      <alignment vertical="center"/>
    </xf>
    <xf numFmtId="0" fontId="35" fillId="49" borderId="15" applyNumberFormat="0" applyAlignment="0" applyProtection="0">
      <alignment vertical="center"/>
    </xf>
    <xf numFmtId="0" fontId="35" fillId="49" borderId="15" applyNumberFormat="0" applyAlignment="0" applyProtection="0">
      <alignment vertical="center"/>
    </xf>
    <xf numFmtId="0" fontId="35" fillId="49" borderId="15" applyNumberFormat="0" applyAlignment="0" applyProtection="0">
      <alignment vertical="center"/>
    </xf>
    <xf numFmtId="0" fontId="36" fillId="50" borderId="16" applyNumberFormat="0" applyAlignment="0" applyProtection="0">
      <alignment vertical="center"/>
    </xf>
    <xf numFmtId="0" fontId="36" fillId="50" borderId="16" applyNumberFormat="0" applyAlignment="0" applyProtection="0">
      <alignment vertical="center"/>
    </xf>
    <xf numFmtId="0" fontId="36" fillId="50" borderId="16" applyNumberFormat="0" applyAlignment="0" applyProtection="0">
      <alignment vertical="center"/>
    </xf>
    <xf numFmtId="0" fontId="36" fillId="50" borderId="16"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17" applyNumberFormat="0" applyFill="0" applyAlignment="0" applyProtection="0">
      <alignment vertical="center"/>
    </xf>
    <xf numFmtId="0" fontId="39" fillId="0" borderId="17" applyNumberFormat="0" applyFill="0" applyAlignment="0" applyProtection="0">
      <alignment vertical="center"/>
    </xf>
    <xf numFmtId="0" fontId="39" fillId="0" borderId="17" applyNumberFormat="0" applyFill="0" applyAlignment="0" applyProtection="0">
      <alignment vertical="center"/>
    </xf>
    <xf numFmtId="0" fontId="39" fillId="0" borderId="17" applyNumberFormat="0" applyFill="0" applyAlignment="0" applyProtection="0">
      <alignment vertical="center"/>
    </xf>
    <xf numFmtId="0" fontId="25" fillId="51" borderId="0" applyNumberFormat="0" applyBorder="0" applyAlignment="0" applyProtection="0">
      <alignment vertical="center"/>
    </xf>
    <xf numFmtId="0" fontId="25" fillId="51" borderId="0" applyNumberFormat="0" applyBorder="0" applyAlignment="0" applyProtection="0">
      <alignment vertical="center"/>
    </xf>
    <xf numFmtId="0" fontId="25" fillId="51" borderId="0" applyNumberFormat="0" applyBorder="0" applyAlignment="0" applyProtection="0">
      <alignment vertical="center"/>
    </xf>
    <xf numFmtId="0" fontId="25" fillId="51"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46" borderId="0" applyNumberFormat="0" applyBorder="0" applyAlignment="0" applyProtection="0">
      <alignment vertical="center"/>
    </xf>
    <xf numFmtId="0" fontId="25" fillId="46" borderId="0" applyNumberFormat="0" applyBorder="0" applyAlignment="0" applyProtection="0">
      <alignment vertical="center"/>
    </xf>
    <xf numFmtId="0" fontId="25" fillId="46" borderId="0" applyNumberFormat="0" applyBorder="0" applyAlignment="0" applyProtection="0">
      <alignment vertical="center"/>
    </xf>
    <xf numFmtId="0" fontId="25" fillId="46" borderId="0" applyNumberFormat="0" applyBorder="0" applyAlignment="0" applyProtection="0">
      <alignment vertical="center"/>
    </xf>
    <xf numFmtId="0" fontId="25" fillId="47" borderId="0" applyNumberFormat="0" applyBorder="0" applyAlignment="0" applyProtection="0">
      <alignment vertical="center"/>
    </xf>
    <xf numFmtId="0" fontId="25" fillId="47" borderId="0" applyNumberFormat="0" applyBorder="0" applyAlignment="0" applyProtection="0">
      <alignment vertical="center"/>
    </xf>
    <xf numFmtId="0" fontId="25" fillId="47" borderId="0" applyNumberFormat="0" applyBorder="0" applyAlignment="0" applyProtection="0">
      <alignment vertical="center"/>
    </xf>
    <xf numFmtId="0" fontId="25" fillId="47"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40" fillId="55" borderId="0" applyNumberFormat="0" applyBorder="0" applyAlignment="0" applyProtection="0">
      <alignment vertical="center"/>
    </xf>
    <xf numFmtId="0" fontId="40" fillId="55" borderId="0" applyNumberFormat="0" applyBorder="0" applyAlignment="0" applyProtection="0">
      <alignment vertical="center"/>
    </xf>
    <xf numFmtId="0" fontId="40" fillId="55" borderId="0" applyNumberFormat="0" applyBorder="0" applyAlignment="0" applyProtection="0">
      <alignment vertical="center"/>
    </xf>
    <xf numFmtId="0" fontId="40" fillId="55" borderId="0" applyNumberFormat="0" applyBorder="0" applyAlignment="0" applyProtection="0">
      <alignment vertical="center"/>
    </xf>
    <xf numFmtId="0" fontId="41" fillId="49" borderId="18" applyNumberFormat="0" applyAlignment="0" applyProtection="0">
      <alignment vertical="center"/>
    </xf>
    <xf numFmtId="0" fontId="41" fillId="49" borderId="18" applyNumberFormat="0" applyAlignment="0" applyProtection="0">
      <alignment vertical="center"/>
    </xf>
    <xf numFmtId="0" fontId="41" fillId="49" borderId="18" applyNumberFormat="0" applyAlignment="0" applyProtection="0">
      <alignment vertical="center"/>
    </xf>
    <xf numFmtId="0" fontId="41" fillId="49" borderId="18"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31" fillId="56" borderId="19" applyNumberFormat="0" applyFont="0" applyAlignment="0" applyProtection="0">
      <alignment vertical="center"/>
    </xf>
    <xf numFmtId="0" fontId="31" fillId="56" borderId="19" applyNumberFormat="0" applyFont="0" applyAlignment="0" applyProtection="0">
      <alignment vertical="center"/>
    </xf>
    <xf numFmtId="0" fontId="31" fillId="56" borderId="19" applyNumberFormat="0" applyFont="0" applyAlignment="0" applyProtection="0">
      <alignment vertical="center"/>
    </xf>
    <xf numFmtId="0" fontId="31" fillId="56" borderId="19" applyNumberFormat="0" applyFont="0" applyAlignment="0" applyProtection="0">
      <alignment vertical="center"/>
    </xf>
    <xf numFmtId="0" fontId="43" fillId="0" borderId="0"/>
  </cellStyleXfs>
  <cellXfs count="25">
    <xf numFmtId="0" fontId="0" fillId="0" borderId="0" xfId="0">
      <alignment vertical="center"/>
    </xf>
    <xf numFmtId="176" fontId="0" fillId="0" borderId="0" xfId="0" applyNumberFormat="1">
      <alignment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176" fontId="0" fillId="2" borderId="1" xfId="0" applyNumberFormat="1" applyFill="1" applyBorder="1" applyAlignment="1">
      <alignment horizontal="center" vertical="center" wrapText="1"/>
    </xf>
    <xf numFmtId="0" fontId="0" fillId="0" borderId="1" xfId="0" applyBorder="1" applyAlignment="1">
      <alignment horizontal="center"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176" fontId="0" fillId="0" borderId="1"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2" fillId="0" borderId="1" xfId="0" applyNumberFormat="1" applyFont="1" applyFill="1" applyBorder="1" applyAlignment="1">
      <alignment horizontal="center" vertical="center"/>
    </xf>
    <xf numFmtId="0" fontId="3" fillId="0" borderId="1" xfId="271" applyFont="1" applyBorder="1" applyAlignment="1">
      <alignment horizontal="center" vertical="center"/>
    </xf>
    <xf numFmtId="176" fontId="0" fillId="0" borderId="1" xfId="0" applyNumberFormat="1" applyBorder="1" applyAlignment="1">
      <alignment horizontal="center" vertical="center"/>
    </xf>
    <xf numFmtId="0" fontId="0" fillId="0" borderId="1" xfId="0" applyBorder="1">
      <alignment vertical="center"/>
    </xf>
    <xf numFmtId="0" fontId="0" fillId="0" borderId="1" xfId="0" applyFont="1" applyBorder="1" applyAlignment="1">
      <alignment horizontal="center" vertical="center"/>
    </xf>
    <xf numFmtId="0" fontId="0" fillId="0" borderId="1" xfId="0" applyFill="1" applyBorder="1" applyAlignment="1">
      <alignment horizontal="center" vertical="center"/>
    </xf>
    <xf numFmtId="10" fontId="0" fillId="2" borderId="1" xfId="3" applyNumberFormat="1" applyFont="1" applyFill="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xf>
    <xf numFmtId="0" fontId="0" fillId="3" borderId="1" xfId="0" applyFill="1" applyBorder="1" applyAlignment="1">
      <alignment horizontal="center" vertical="center"/>
    </xf>
    <xf numFmtId="10" fontId="0" fillId="3" borderId="1" xfId="3" applyNumberFormat="1" applyFont="1" applyFill="1" applyBorder="1" applyAlignment="1">
      <alignment horizontal="center" vertical="center"/>
    </xf>
    <xf numFmtId="0" fontId="4" fillId="0" borderId="2" xfId="0" applyFont="1" applyBorder="1" applyAlignment="1">
      <alignment horizontal="left" vertical="center"/>
    </xf>
    <xf numFmtId="0" fontId="0" fillId="0" borderId="0" xfId="0" applyAlignment="1">
      <alignment horizontal="center" vertical="center"/>
    </xf>
    <xf numFmtId="0" fontId="0" fillId="0" borderId="1" xfId="0" applyBorder="1" applyAlignment="1">
      <alignment vertical="center" wrapText="1"/>
    </xf>
  </cellXfs>
  <cellStyles count="27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强调文字颜色 1 2" xfId="49"/>
    <cellStyle name="20% - 强调文字颜色 1 2 2" xfId="50"/>
    <cellStyle name="20% - 强调文字颜色 1 2 2 2" xfId="51"/>
    <cellStyle name="20% - 强调文字颜色 1 2 3" xfId="52"/>
    <cellStyle name="20% - 强调文字颜色 2 2" xfId="53"/>
    <cellStyle name="20% - 强调文字颜色 2 2 2" xfId="54"/>
    <cellStyle name="20% - 强调文字颜色 2 2 2 2" xfId="55"/>
    <cellStyle name="20% - 强调文字颜色 2 2 3" xfId="56"/>
    <cellStyle name="20% - 强调文字颜色 3 2" xfId="57"/>
    <cellStyle name="20% - 强调文字颜色 3 2 2" xfId="58"/>
    <cellStyle name="20% - 强调文字颜色 3 2 2 2" xfId="59"/>
    <cellStyle name="20% - 强调文字颜色 3 2 3" xfId="60"/>
    <cellStyle name="20% - 强调文字颜色 4 2" xfId="61"/>
    <cellStyle name="20% - 强调文字颜色 4 2 2" xfId="62"/>
    <cellStyle name="20% - 强调文字颜色 4 2 2 2" xfId="63"/>
    <cellStyle name="20% - 强调文字颜色 4 2 3" xfId="64"/>
    <cellStyle name="20% - 强调文字颜色 5 2" xfId="65"/>
    <cellStyle name="20% - 强调文字颜色 5 2 2" xfId="66"/>
    <cellStyle name="20% - 强调文字颜色 5 2 2 2" xfId="67"/>
    <cellStyle name="20% - 强调文字颜色 5 2 3" xfId="68"/>
    <cellStyle name="20% - 强调文字颜色 6 2" xfId="69"/>
    <cellStyle name="20% - 强调文字颜色 6 2 2" xfId="70"/>
    <cellStyle name="20% - 强调文字颜色 6 2 2 2" xfId="71"/>
    <cellStyle name="20% - 强调文字颜色 6 2 3" xfId="72"/>
    <cellStyle name="40% - 强调文字颜色 1 2" xfId="73"/>
    <cellStyle name="40% - 强调文字颜色 1 2 2" xfId="74"/>
    <cellStyle name="40% - 强调文字颜色 1 2 2 2" xfId="75"/>
    <cellStyle name="40% - 强调文字颜色 1 2 3" xfId="76"/>
    <cellStyle name="40% - 强调文字颜色 2 2" xfId="77"/>
    <cellStyle name="40% - 强调文字颜色 2 2 2" xfId="78"/>
    <cellStyle name="40% - 强调文字颜色 2 2 2 2" xfId="79"/>
    <cellStyle name="40% - 强调文字颜色 2 2 3" xfId="80"/>
    <cellStyle name="40% - 强调文字颜色 3 2" xfId="81"/>
    <cellStyle name="40% - 强调文字颜色 3 2 2" xfId="82"/>
    <cellStyle name="40% - 强调文字颜色 3 2 2 2" xfId="83"/>
    <cellStyle name="40% - 强调文字颜色 3 2 3" xfId="84"/>
    <cellStyle name="40% - 强调文字颜色 4 2" xfId="85"/>
    <cellStyle name="40% - 强调文字颜色 4 2 2" xfId="86"/>
    <cellStyle name="40% - 强调文字颜色 4 2 2 2" xfId="87"/>
    <cellStyle name="40% - 强调文字颜色 4 2 3" xfId="88"/>
    <cellStyle name="40% - 强调文字颜色 5 2" xfId="89"/>
    <cellStyle name="40% - 强调文字颜色 5 2 2" xfId="90"/>
    <cellStyle name="40% - 强调文字颜色 5 2 2 2" xfId="91"/>
    <cellStyle name="40% - 强调文字颜色 5 2 3" xfId="92"/>
    <cellStyle name="40% - 强调文字颜色 6 2" xfId="93"/>
    <cellStyle name="40% - 强调文字颜色 6 2 2" xfId="94"/>
    <cellStyle name="40% - 强调文字颜色 6 2 2 2" xfId="95"/>
    <cellStyle name="40% - 强调文字颜色 6 2 3" xfId="96"/>
    <cellStyle name="60% - 强调文字颜色 1 2" xfId="97"/>
    <cellStyle name="60% - 强调文字颜色 1 2 2" xfId="98"/>
    <cellStyle name="60% - 强调文字颜色 1 2 2 2" xfId="99"/>
    <cellStyle name="60% - 强调文字颜色 1 2 3" xfId="100"/>
    <cellStyle name="60% - 强调文字颜色 2 2" xfId="101"/>
    <cellStyle name="60% - 强调文字颜色 2 2 2" xfId="102"/>
    <cellStyle name="60% - 强调文字颜色 2 2 2 2" xfId="103"/>
    <cellStyle name="60% - 强调文字颜色 2 2 3" xfId="104"/>
    <cellStyle name="60% - 强调文字颜色 3 2" xfId="105"/>
    <cellStyle name="60% - 强调文字颜色 3 2 2" xfId="106"/>
    <cellStyle name="60% - 强调文字颜色 3 2 2 2" xfId="107"/>
    <cellStyle name="60% - 强调文字颜色 3 2 3" xfId="108"/>
    <cellStyle name="60% - 强调文字颜色 4 2" xfId="109"/>
    <cellStyle name="60% - 强调文字颜色 4 2 2" xfId="110"/>
    <cellStyle name="60% - 强调文字颜色 4 2 2 2" xfId="111"/>
    <cellStyle name="60% - 强调文字颜色 4 2 3" xfId="112"/>
    <cellStyle name="60% - 强调文字颜色 5 2" xfId="113"/>
    <cellStyle name="60% - 强调文字颜色 5 2 2" xfId="114"/>
    <cellStyle name="60% - 强调文字颜色 5 2 2 2" xfId="115"/>
    <cellStyle name="60% - 强调文字颜色 5 2 3" xfId="116"/>
    <cellStyle name="60% - 强调文字颜色 6 2" xfId="117"/>
    <cellStyle name="60% - 强调文字颜色 6 2 2" xfId="118"/>
    <cellStyle name="60% - 强调文字颜色 6 2 2 2" xfId="119"/>
    <cellStyle name="60% - 强调文字颜色 6 2 3" xfId="120"/>
    <cellStyle name="标题 1 2" xfId="121"/>
    <cellStyle name="标题 1 2 2" xfId="122"/>
    <cellStyle name="标题 1 2 2 2" xfId="123"/>
    <cellStyle name="标题 1 2 3" xfId="124"/>
    <cellStyle name="标题 2 2" xfId="125"/>
    <cellStyle name="标题 2 2 2" xfId="126"/>
    <cellStyle name="标题 2 2 2 2" xfId="127"/>
    <cellStyle name="标题 2 2 3" xfId="128"/>
    <cellStyle name="标题 3 2" xfId="129"/>
    <cellStyle name="标题 3 2 2" xfId="130"/>
    <cellStyle name="标题 3 2 2 2" xfId="131"/>
    <cellStyle name="标题 3 2 3" xfId="132"/>
    <cellStyle name="标题 4 2" xfId="133"/>
    <cellStyle name="标题 4 2 2" xfId="134"/>
    <cellStyle name="标题 4 2 2 2" xfId="135"/>
    <cellStyle name="标题 4 2 3" xfId="136"/>
    <cellStyle name="标题 5" xfId="137"/>
    <cellStyle name="标题 5 2" xfId="138"/>
    <cellStyle name="标题 5 2 2" xfId="139"/>
    <cellStyle name="标题 5 3" xfId="140"/>
    <cellStyle name="差 2" xfId="141"/>
    <cellStyle name="差 2 2" xfId="142"/>
    <cellStyle name="差 2 2 2" xfId="143"/>
    <cellStyle name="差 2 3" xfId="144"/>
    <cellStyle name="常规 10" xfId="145"/>
    <cellStyle name="常规 10 2" xfId="146"/>
    <cellStyle name="常规 2" xfId="147"/>
    <cellStyle name="常规 2 2" xfId="148"/>
    <cellStyle name="常规 2 2 2" xfId="149"/>
    <cellStyle name="常规 2 2 2 2" xfId="150"/>
    <cellStyle name="常规 2 2 3" xfId="151"/>
    <cellStyle name="常规 2 3" xfId="152"/>
    <cellStyle name="常规 2 3 2" xfId="153"/>
    <cellStyle name="常规 2 4" xfId="154"/>
    <cellStyle name="常规 2 4 2" xfId="155"/>
    <cellStyle name="常规 2 5" xfId="156"/>
    <cellStyle name="常规 2 5 2" xfId="157"/>
    <cellStyle name="常规 2 6" xfId="158"/>
    <cellStyle name="常规 3" xfId="159"/>
    <cellStyle name="常规 3 2" xfId="160"/>
    <cellStyle name="常规 3 2 2" xfId="161"/>
    <cellStyle name="常规 3 2 2 2" xfId="162"/>
    <cellStyle name="常规 3 2 2 2 2" xfId="163"/>
    <cellStyle name="常规 3 2 2 3" xfId="164"/>
    <cellStyle name="常规 3 2 3" xfId="165"/>
    <cellStyle name="常规 3 2 3 2" xfId="166"/>
    <cellStyle name="常规 3 2 4" xfId="167"/>
    <cellStyle name="常规 3 2 4 2" xfId="168"/>
    <cellStyle name="常规 3 2 5" xfId="169"/>
    <cellStyle name="常规 3 2 5 2" xfId="170"/>
    <cellStyle name="常规 3 2 6" xfId="171"/>
    <cellStyle name="常规 3 3" xfId="172"/>
    <cellStyle name="常规 3 3 2" xfId="173"/>
    <cellStyle name="常规 3 3 2 2" xfId="174"/>
    <cellStyle name="常规 3 3 3" xfId="175"/>
    <cellStyle name="常规 3 4" xfId="176"/>
    <cellStyle name="常规 3 4 2" xfId="177"/>
    <cellStyle name="常规 3 5" xfId="178"/>
    <cellStyle name="常规 3 5 2" xfId="179"/>
    <cellStyle name="常规 3 6" xfId="180"/>
    <cellStyle name="常规 3 6 2" xfId="181"/>
    <cellStyle name="常规 3 7" xfId="182"/>
    <cellStyle name="常规 4" xfId="183"/>
    <cellStyle name="常规 4 2" xfId="184"/>
    <cellStyle name="常规 4 2 2" xfId="185"/>
    <cellStyle name="常规 4 3" xfId="186"/>
    <cellStyle name="常规 4 3 2" xfId="187"/>
    <cellStyle name="常规 4 4" xfId="188"/>
    <cellStyle name="常规 5" xfId="189"/>
    <cellStyle name="常规 6" xfId="190"/>
    <cellStyle name="常规 6 2" xfId="191"/>
    <cellStyle name="常规 6 2 2" xfId="192"/>
    <cellStyle name="常规 6 3" xfId="193"/>
    <cellStyle name="常规 6 3 2" xfId="194"/>
    <cellStyle name="常规 6 4" xfId="195"/>
    <cellStyle name="常规 7" xfId="196"/>
    <cellStyle name="常规 8" xfId="197"/>
    <cellStyle name="常规 8 2" xfId="198"/>
    <cellStyle name="常规 8 2 2" xfId="199"/>
    <cellStyle name="常规 8 3" xfId="200"/>
    <cellStyle name="常规 9" xfId="201"/>
    <cellStyle name="常规 9 2" xfId="202"/>
    <cellStyle name="好 2" xfId="203"/>
    <cellStyle name="好 2 2" xfId="204"/>
    <cellStyle name="好 2 2 2" xfId="205"/>
    <cellStyle name="好 2 3" xfId="206"/>
    <cellStyle name="汇总 2" xfId="207"/>
    <cellStyle name="汇总 2 2" xfId="208"/>
    <cellStyle name="汇总 2 2 2" xfId="209"/>
    <cellStyle name="汇总 2 3" xfId="210"/>
    <cellStyle name="计算 2" xfId="211"/>
    <cellStyle name="计算 2 2" xfId="212"/>
    <cellStyle name="计算 2 2 2" xfId="213"/>
    <cellStyle name="计算 2 3" xfId="214"/>
    <cellStyle name="检查单元格 2" xfId="215"/>
    <cellStyle name="检查单元格 2 2" xfId="216"/>
    <cellStyle name="检查单元格 2 2 2" xfId="217"/>
    <cellStyle name="检查单元格 2 3" xfId="218"/>
    <cellStyle name="解释性文本 2" xfId="219"/>
    <cellStyle name="解释性文本 2 2" xfId="220"/>
    <cellStyle name="解释性文本 2 2 2" xfId="221"/>
    <cellStyle name="解释性文本 2 3" xfId="222"/>
    <cellStyle name="警告文本 2" xfId="223"/>
    <cellStyle name="警告文本 2 2" xfId="224"/>
    <cellStyle name="警告文本 2 2 2" xfId="225"/>
    <cellStyle name="警告文本 2 3" xfId="226"/>
    <cellStyle name="链接单元格 2" xfId="227"/>
    <cellStyle name="链接单元格 2 2" xfId="228"/>
    <cellStyle name="链接单元格 2 2 2" xfId="229"/>
    <cellStyle name="链接单元格 2 3" xfId="230"/>
    <cellStyle name="强调文字颜色 1 2" xfId="231"/>
    <cellStyle name="强调文字颜色 1 2 2" xfId="232"/>
    <cellStyle name="强调文字颜色 1 2 2 2" xfId="233"/>
    <cellStyle name="强调文字颜色 1 2 3" xfId="234"/>
    <cellStyle name="强调文字颜色 2 2" xfId="235"/>
    <cellStyle name="强调文字颜色 2 2 2" xfId="236"/>
    <cellStyle name="强调文字颜色 2 2 2 2" xfId="237"/>
    <cellStyle name="强调文字颜色 2 2 3" xfId="238"/>
    <cellStyle name="强调文字颜色 3 2" xfId="239"/>
    <cellStyle name="强调文字颜色 3 2 2" xfId="240"/>
    <cellStyle name="强调文字颜色 3 2 2 2" xfId="241"/>
    <cellStyle name="强调文字颜色 3 2 3" xfId="242"/>
    <cellStyle name="强调文字颜色 4 2" xfId="243"/>
    <cellStyle name="强调文字颜色 4 2 2" xfId="244"/>
    <cellStyle name="强调文字颜色 4 2 2 2" xfId="245"/>
    <cellStyle name="强调文字颜色 4 2 3" xfId="246"/>
    <cellStyle name="强调文字颜色 5 2" xfId="247"/>
    <cellStyle name="强调文字颜色 5 2 2" xfId="248"/>
    <cellStyle name="强调文字颜色 5 2 2 2" xfId="249"/>
    <cellStyle name="强调文字颜色 5 2 3" xfId="250"/>
    <cellStyle name="强调文字颜色 6 2" xfId="251"/>
    <cellStyle name="强调文字颜色 6 2 2" xfId="252"/>
    <cellStyle name="强调文字颜色 6 2 2 2" xfId="253"/>
    <cellStyle name="强调文字颜色 6 2 3" xfId="254"/>
    <cellStyle name="适中 2" xfId="255"/>
    <cellStyle name="适中 2 2" xfId="256"/>
    <cellStyle name="适中 2 2 2" xfId="257"/>
    <cellStyle name="适中 2 3" xfId="258"/>
    <cellStyle name="输出 2" xfId="259"/>
    <cellStyle name="输出 2 2" xfId="260"/>
    <cellStyle name="输出 2 2 2" xfId="261"/>
    <cellStyle name="输出 2 3" xfId="262"/>
    <cellStyle name="输入 2" xfId="263"/>
    <cellStyle name="输入 2 2" xfId="264"/>
    <cellStyle name="输入 2 2 2" xfId="265"/>
    <cellStyle name="输入 2 3" xfId="266"/>
    <cellStyle name="注释 2" xfId="267"/>
    <cellStyle name="注释 2 2" xfId="268"/>
    <cellStyle name="注释 2 2 2" xfId="269"/>
    <cellStyle name="注释 2 3" xfId="270"/>
    <cellStyle name="Normal" xfId="27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6"/>
  <sheetViews>
    <sheetView tabSelected="1" topLeftCell="C37" workbookViewId="0">
      <selection activeCell="I51" sqref="I51"/>
    </sheetView>
  </sheetViews>
  <sheetFormatPr defaultColWidth="9" defaultRowHeight="13.5"/>
  <cols>
    <col min="2" max="2" width="16.375" customWidth="1"/>
    <col min="3" max="3" width="16.25" customWidth="1"/>
    <col min="4" max="4" width="14.625" customWidth="1"/>
    <col min="5" max="5" width="10.625" customWidth="1"/>
    <col min="6" max="6" width="5.125" customWidth="1"/>
    <col min="7" max="7" width="10.375" style="1"/>
    <col min="8" max="8" width="7" customWidth="1"/>
    <col min="9" max="9" width="58.125" customWidth="1"/>
    <col min="11" max="11" width="16.375" customWidth="1"/>
    <col min="12" max="12" width="106.125" customWidth="1"/>
  </cols>
  <sheetData>
    <row r="1" ht="87.75" customHeight="1" spans="1:12">
      <c r="A1" s="2" t="s">
        <v>0</v>
      </c>
      <c r="B1" s="2" t="s">
        <v>1</v>
      </c>
      <c r="C1" s="2" t="s">
        <v>2</v>
      </c>
      <c r="D1" s="3" t="s">
        <v>3</v>
      </c>
      <c r="E1" s="3" t="s">
        <v>4</v>
      </c>
      <c r="F1" s="2" t="s">
        <v>5</v>
      </c>
      <c r="G1" s="4" t="s">
        <v>6</v>
      </c>
      <c r="H1" s="3" t="s">
        <v>7</v>
      </c>
      <c r="I1" s="3" t="s">
        <v>8</v>
      </c>
      <c r="J1" s="3" t="s">
        <v>9</v>
      </c>
      <c r="K1" s="3" t="s">
        <v>10</v>
      </c>
      <c r="L1" s="3" t="s">
        <v>11</v>
      </c>
    </row>
    <row r="2" ht="19.5" customHeight="1" spans="1:12">
      <c r="A2" s="5">
        <v>1</v>
      </c>
      <c r="B2" s="5" t="s">
        <v>12</v>
      </c>
      <c r="C2" s="6" t="s">
        <v>13</v>
      </c>
      <c r="D2" s="7">
        <v>440.08</v>
      </c>
      <c r="E2" s="8">
        <v>27.11</v>
      </c>
      <c r="F2" s="5"/>
      <c r="G2" s="9">
        <f t="shared" ref="G2:G13" si="0">SUM(D2:F2)</f>
        <v>467.19</v>
      </c>
      <c r="H2" s="5" t="s">
        <v>14</v>
      </c>
      <c r="I2" s="2">
        <v>416</v>
      </c>
      <c r="J2" s="16">
        <f t="shared" ref="J2:J10" si="1">G2/I2</f>
        <v>1.12305288461538</v>
      </c>
      <c r="K2" s="5"/>
      <c r="L2" s="13"/>
    </row>
    <row r="3" ht="19.5" customHeight="1" spans="1:12">
      <c r="A3" s="5">
        <v>2</v>
      </c>
      <c r="B3" s="5" t="s">
        <v>12</v>
      </c>
      <c r="C3" s="6" t="s">
        <v>15</v>
      </c>
      <c r="D3" s="7">
        <v>403.61</v>
      </c>
      <c r="E3" s="8">
        <v>26.44</v>
      </c>
      <c r="F3" s="5"/>
      <c r="G3" s="9">
        <f t="shared" si="0"/>
        <v>430.05</v>
      </c>
      <c r="H3" s="5" t="s">
        <v>16</v>
      </c>
      <c r="I3" s="2">
        <v>416</v>
      </c>
      <c r="J3" s="16">
        <f t="shared" si="1"/>
        <v>1.03377403846154</v>
      </c>
      <c r="K3" s="5"/>
      <c r="L3" s="13"/>
    </row>
    <row r="4" ht="19.5" customHeight="1" spans="1:12">
      <c r="A4" s="5">
        <v>3</v>
      </c>
      <c r="B4" s="5" t="s">
        <v>12</v>
      </c>
      <c r="C4" s="6" t="s">
        <v>17</v>
      </c>
      <c r="D4" s="7">
        <v>405.96</v>
      </c>
      <c r="E4" s="8">
        <v>26.78</v>
      </c>
      <c r="F4" s="5"/>
      <c r="G4" s="9">
        <f t="shared" si="0"/>
        <v>432.74</v>
      </c>
      <c r="H4" s="5" t="s">
        <v>16</v>
      </c>
      <c r="I4" s="2">
        <v>416</v>
      </c>
      <c r="J4" s="16">
        <f t="shared" si="1"/>
        <v>1.04024038461538</v>
      </c>
      <c r="K4" s="5"/>
      <c r="L4" s="17" t="s">
        <v>18</v>
      </c>
    </row>
    <row r="5" ht="19.5" customHeight="1" spans="1:12">
      <c r="A5" s="5">
        <v>4</v>
      </c>
      <c r="B5" s="5" t="s">
        <v>12</v>
      </c>
      <c r="C5" s="6" t="s">
        <v>19</v>
      </c>
      <c r="D5" s="7">
        <v>459.74</v>
      </c>
      <c r="E5" s="8">
        <v>26.11</v>
      </c>
      <c r="F5" s="5">
        <v>1.4</v>
      </c>
      <c r="G5" s="9">
        <f t="shared" si="0"/>
        <v>487.25</v>
      </c>
      <c r="H5" s="5" t="s">
        <v>14</v>
      </c>
      <c r="I5" s="2">
        <v>416</v>
      </c>
      <c r="J5" s="16">
        <f t="shared" si="1"/>
        <v>1.17127403846154</v>
      </c>
      <c r="K5" s="5"/>
      <c r="L5" s="13" t="s">
        <v>20</v>
      </c>
    </row>
    <row r="6" ht="40.5" spans="1:12">
      <c r="A6" s="5">
        <v>5</v>
      </c>
      <c r="B6" s="5" t="s">
        <v>12</v>
      </c>
      <c r="C6" s="6" t="s">
        <v>21</v>
      </c>
      <c r="D6" s="7">
        <v>392.96</v>
      </c>
      <c r="E6" s="8">
        <v>25.78</v>
      </c>
      <c r="F6" s="5">
        <v>7.4</v>
      </c>
      <c r="G6" s="9">
        <f t="shared" si="0"/>
        <v>426.14</v>
      </c>
      <c r="H6" s="5" t="s">
        <v>22</v>
      </c>
      <c r="I6" s="2">
        <v>384</v>
      </c>
      <c r="J6" s="16">
        <f t="shared" si="1"/>
        <v>1.10973958333333</v>
      </c>
      <c r="K6" s="5"/>
      <c r="L6" s="17" t="s">
        <v>23</v>
      </c>
    </row>
    <row r="7" ht="19.5" customHeight="1" spans="1:12">
      <c r="A7" s="5">
        <v>6</v>
      </c>
      <c r="B7" s="5" t="s">
        <v>12</v>
      </c>
      <c r="C7" s="6" t="s">
        <v>24</v>
      </c>
      <c r="D7" s="7">
        <v>447.56</v>
      </c>
      <c r="E7" s="8">
        <v>26.11</v>
      </c>
      <c r="F7" s="5"/>
      <c r="G7" s="9">
        <f t="shared" si="0"/>
        <v>473.67</v>
      </c>
      <c r="H7" s="5" t="s">
        <v>14</v>
      </c>
      <c r="I7" s="2">
        <v>416</v>
      </c>
      <c r="J7" s="16">
        <f t="shared" si="1"/>
        <v>1.13862980769231</v>
      </c>
      <c r="K7" s="5"/>
      <c r="L7" s="13"/>
    </row>
    <row r="8" ht="54" spans="1:12">
      <c r="A8" s="5">
        <v>7</v>
      </c>
      <c r="B8" s="5" t="s">
        <v>12</v>
      </c>
      <c r="C8" s="6" t="s">
        <v>25</v>
      </c>
      <c r="D8" s="10">
        <v>384</v>
      </c>
      <c r="E8" s="8">
        <v>26.11</v>
      </c>
      <c r="F8" s="5">
        <v>1.8</v>
      </c>
      <c r="G8" s="9">
        <f t="shared" si="0"/>
        <v>411.91</v>
      </c>
      <c r="H8" s="5" t="s">
        <v>16</v>
      </c>
      <c r="I8" s="2">
        <v>384</v>
      </c>
      <c r="J8" s="16">
        <f t="shared" si="1"/>
        <v>1.07268229166667</v>
      </c>
      <c r="K8" s="5"/>
      <c r="L8" s="17" t="s">
        <v>26</v>
      </c>
    </row>
    <row r="9" ht="19.5" customHeight="1" spans="1:12">
      <c r="A9" s="5">
        <v>8</v>
      </c>
      <c r="B9" s="5" t="s">
        <v>12</v>
      </c>
      <c r="C9" s="6" t="s">
        <v>27</v>
      </c>
      <c r="D9" s="7">
        <v>409.41</v>
      </c>
      <c r="E9" s="8">
        <v>26.56</v>
      </c>
      <c r="F9" s="5"/>
      <c r="G9" s="9">
        <f t="shared" si="0"/>
        <v>435.97</v>
      </c>
      <c r="H9" s="5" t="s">
        <v>16</v>
      </c>
      <c r="I9" s="2">
        <v>384</v>
      </c>
      <c r="J9" s="16">
        <f t="shared" si="1"/>
        <v>1.13533854166667</v>
      </c>
      <c r="K9" s="5"/>
      <c r="L9" s="13"/>
    </row>
    <row r="10" ht="19.5" customHeight="1" spans="1:12">
      <c r="A10" s="5">
        <v>9</v>
      </c>
      <c r="B10" s="5" t="s">
        <v>12</v>
      </c>
      <c r="C10" s="6" t="s">
        <v>28</v>
      </c>
      <c r="D10" s="10">
        <v>384</v>
      </c>
      <c r="E10" s="8">
        <v>26.33</v>
      </c>
      <c r="F10" s="5">
        <v>8</v>
      </c>
      <c r="G10" s="9">
        <f t="shared" si="0"/>
        <v>418.33</v>
      </c>
      <c r="H10" s="5" t="s">
        <v>16</v>
      </c>
      <c r="I10" s="2">
        <v>384</v>
      </c>
      <c r="J10" s="16">
        <f t="shared" si="1"/>
        <v>1.08940104166667</v>
      </c>
      <c r="K10" s="5"/>
      <c r="L10" s="17" t="s">
        <v>29</v>
      </c>
    </row>
    <row r="11" ht="67.5" spans="1:12">
      <c r="A11" s="5">
        <v>10</v>
      </c>
      <c r="B11" s="5" t="s">
        <v>12</v>
      </c>
      <c r="C11" s="6" t="s">
        <v>30</v>
      </c>
      <c r="D11" s="7">
        <v>292.35</v>
      </c>
      <c r="E11" s="8">
        <v>27.11</v>
      </c>
      <c r="F11" s="5">
        <v>6.8</v>
      </c>
      <c r="G11" s="9">
        <f t="shared" si="0"/>
        <v>326.26</v>
      </c>
      <c r="H11" s="5" t="s">
        <v>14</v>
      </c>
      <c r="I11" s="2" t="s">
        <v>31</v>
      </c>
      <c r="J11" s="16">
        <f>G11/138.37</f>
        <v>2.35788104357881</v>
      </c>
      <c r="K11" s="18" t="s">
        <v>32</v>
      </c>
      <c r="L11" s="17" t="s">
        <v>33</v>
      </c>
    </row>
    <row r="12" ht="27" spans="1:12">
      <c r="A12" s="5">
        <v>11</v>
      </c>
      <c r="B12" s="5" t="s">
        <v>12</v>
      </c>
      <c r="C12" s="6" t="s">
        <v>34</v>
      </c>
      <c r="D12" s="10">
        <v>416</v>
      </c>
      <c r="E12" s="8">
        <v>26</v>
      </c>
      <c r="F12" s="5">
        <v>8</v>
      </c>
      <c r="G12" s="9">
        <f t="shared" si="0"/>
        <v>450</v>
      </c>
      <c r="H12" s="5" t="s">
        <v>14</v>
      </c>
      <c r="I12" s="2">
        <v>416</v>
      </c>
      <c r="J12" s="16">
        <f>G12/I12</f>
        <v>1.08173076923077</v>
      </c>
      <c r="K12" s="5"/>
      <c r="L12" s="17" t="s">
        <v>35</v>
      </c>
    </row>
    <row r="13" ht="19.5" customHeight="1" spans="1:12">
      <c r="A13" s="5">
        <v>12</v>
      </c>
      <c r="B13" s="5" t="s">
        <v>12</v>
      </c>
      <c r="C13" s="11" t="s">
        <v>36</v>
      </c>
      <c r="D13" s="10">
        <v>224.5</v>
      </c>
      <c r="E13" s="8">
        <v>26.44</v>
      </c>
      <c r="F13" s="5"/>
      <c r="G13" s="9">
        <f t="shared" si="0"/>
        <v>250.94</v>
      </c>
      <c r="H13" s="5" t="s">
        <v>37</v>
      </c>
      <c r="I13" s="2" t="s">
        <v>38</v>
      </c>
      <c r="J13" s="16">
        <f>G13/192</f>
        <v>1.30697916666667</v>
      </c>
      <c r="K13" s="5" t="s">
        <v>39</v>
      </c>
      <c r="L13" s="19"/>
    </row>
    <row r="14" ht="20.1" customHeight="1" spans="1:12">
      <c r="A14" s="5">
        <v>13</v>
      </c>
      <c r="B14" s="5" t="s">
        <v>40</v>
      </c>
      <c r="C14" s="5" t="s">
        <v>41</v>
      </c>
      <c r="D14" s="12">
        <f>442-30</f>
        <v>412</v>
      </c>
      <c r="E14" s="8">
        <v>26.89</v>
      </c>
      <c r="F14" s="13"/>
      <c r="G14" s="9">
        <v>438.89</v>
      </c>
      <c r="H14" s="5" t="s">
        <v>14</v>
      </c>
      <c r="I14" s="20">
        <f t="shared" ref="I14:I27" si="2">IF(H14="正高级",352,IF(H14="副高级",384,IF(H14="中级",416,IF(H14="初级",384,0))))</f>
        <v>416</v>
      </c>
      <c r="J14" s="21">
        <f t="shared" ref="J14:J45" si="3">G14/I14</f>
        <v>1.05502403846154</v>
      </c>
      <c r="K14" s="5"/>
      <c r="L14" s="13"/>
    </row>
    <row r="15" ht="20.1" customHeight="1" spans="1:12">
      <c r="A15" s="5">
        <v>14</v>
      </c>
      <c r="B15" s="5" t="s">
        <v>40</v>
      </c>
      <c r="C15" s="14" t="s">
        <v>42</v>
      </c>
      <c r="D15" s="12">
        <f>392.64-30</f>
        <v>362.64</v>
      </c>
      <c r="E15" s="8">
        <v>26</v>
      </c>
      <c r="F15" s="13"/>
      <c r="G15" s="9">
        <v>388.64</v>
      </c>
      <c r="H15" s="5" t="s">
        <v>16</v>
      </c>
      <c r="I15" s="20">
        <f t="shared" si="2"/>
        <v>384</v>
      </c>
      <c r="J15" s="21">
        <f t="shared" si="3"/>
        <v>1.01208333333333</v>
      </c>
      <c r="K15" s="5"/>
      <c r="L15" s="13"/>
    </row>
    <row r="16" ht="20.1" customHeight="1" spans="1:12">
      <c r="A16" s="5">
        <v>15</v>
      </c>
      <c r="B16" s="5" t="s">
        <v>40</v>
      </c>
      <c r="C16" s="14" t="s">
        <v>43</v>
      </c>
      <c r="D16" s="12">
        <f>460.8-30</f>
        <v>430.8</v>
      </c>
      <c r="E16" s="8">
        <v>25.78</v>
      </c>
      <c r="F16" s="13"/>
      <c r="G16" s="9">
        <v>456.58</v>
      </c>
      <c r="H16" s="5" t="s">
        <v>16</v>
      </c>
      <c r="I16" s="20">
        <f t="shared" si="2"/>
        <v>384</v>
      </c>
      <c r="J16" s="21">
        <f t="shared" si="3"/>
        <v>1.18901041666667</v>
      </c>
      <c r="K16" s="5"/>
      <c r="L16" s="13"/>
    </row>
    <row r="17" ht="20.1" customHeight="1" spans="1:12">
      <c r="A17" s="5">
        <v>16</v>
      </c>
      <c r="B17" s="5" t="s">
        <v>40</v>
      </c>
      <c r="C17" s="14" t="s">
        <v>44</v>
      </c>
      <c r="D17" s="12">
        <v>238</v>
      </c>
      <c r="E17" s="8">
        <v>27.67</v>
      </c>
      <c r="F17" s="13"/>
      <c r="G17" s="9">
        <v>265.67</v>
      </c>
      <c r="H17" s="5" t="s">
        <v>14</v>
      </c>
      <c r="I17" s="20" t="s">
        <v>31</v>
      </c>
      <c r="J17" s="21">
        <v>1.9158</v>
      </c>
      <c r="K17" s="18" t="s">
        <v>32</v>
      </c>
      <c r="L17" s="13"/>
    </row>
    <row r="18" ht="20.1" customHeight="1" spans="1:12">
      <c r="A18" s="5">
        <v>17</v>
      </c>
      <c r="B18" s="5" t="s">
        <v>40</v>
      </c>
      <c r="C18" s="14" t="s">
        <v>45</v>
      </c>
      <c r="D18" s="12">
        <v>360</v>
      </c>
      <c r="E18" s="8">
        <v>27</v>
      </c>
      <c r="F18" s="13"/>
      <c r="G18" s="9">
        <v>387</v>
      </c>
      <c r="H18" s="5" t="s">
        <v>16</v>
      </c>
      <c r="I18" s="20">
        <f t="shared" si="2"/>
        <v>384</v>
      </c>
      <c r="J18" s="21">
        <f t="shared" si="3"/>
        <v>1.0078125</v>
      </c>
      <c r="K18" s="5"/>
      <c r="L18" s="13"/>
    </row>
    <row r="19" ht="20.1" customHeight="1" spans="1:12">
      <c r="A19" s="5">
        <v>18</v>
      </c>
      <c r="B19" s="5" t="s">
        <v>40</v>
      </c>
      <c r="C19" s="14" t="s">
        <v>46</v>
      </c>
      <c r="D19" s="12">
        <f>400.704-30</f>
        <v>370.704</v>
      </c>
      <c r="E19" s="8">
        <v>26.22</v>
      </c>
      <c r="F19" s="13"/>
      <c r="G19" s="9">
        <v>396.92</v>
      </c>
      <c r="H19" s="5" t="s">
        <v>16</v>
      </c>
      <c r="I19" s="20">
        <f t="shared" si="2"/>
        <v>384</v>
      </c>
      <c r="J19" s="21">
        <f t="shared" si="3"/>
        <v>1.03364583333333</v>
      </c>
      <c r="K19" s="5"/>
      <c r="L19" s="13"/>
    </row>
    <row r="20" ht="20.1" customHeight="1" spans="1:12">
      <c r="A20" s="5">
        <v>19</v>
      </c>
      <c r="B20" s="5" t="s">
        <v>47</v>
      </c>
      <c r="C20" s="15" t="s">
        <v>48</v>
      </c>
      <c r="D20" s="12">
        <v>375</v>
      </c>
      <c r="E20" s="8">
        <v>24.56</v>
      </c>
      <c r="F20" s="5">
        <v>2</v>
      </c>
      <c r="G20" s="9">
        <v>401.56</v>
      </c>
      <c r="H20" s="5" t="s">
        <v>14</v>
      </c>
      <c r="I20" s="2" t="s">
        <v>49</v>
      </c>
      <c r="J20" s="16">
        <v>1.9306</v>
      </c>
      <c r="K20" s="5"/>
      <c r="L20" s="13" t="s">
        <v>50</v>
      </c>
    </row>
    <row r="21" ht="20.1" customHeight="1" spans="1:12">
      <c r="A21" s="5">
        <v>20</v>
      </c>
      <c r="B21" s="5" t="s">
        <v>47</v>
      </c>
      <c r="C21" s="5" t="s">
        <v>51</v>
      </c>
      <c r="D21" s="5">
        <v>504.96</v>
      </c>
      <c r="E21" s="8">
        <v>26.56</v>
      </c>
      <c r="F21" s="5">
        <v>0.6</v>
      </c>
      <c r="G21" s="2">
        <f t="shared" ref="G21:G45" si="4">D21+E21+F21</f>
        <v>532.12</v>
      </c>
      <c r="H21" s="5" t="s">
        <v>14</v>
      </c>
      <c r="I21" s="2">
        <f t="shared" si="2"/>
        <v>416</v>
      </c>
      <c r="J21" s="16">
        <f t="shared" si="3"/>
        <v>1.27913461538462</v>
      </c>
      <c r="K21" s="5"/>
      <c r="L21" s="13" t="s">
        <v>52</v>
      </c>
    </row>
    <row r="22" ht="20.1" customHeight="1" spans="1:12">
      <c r="A22" s="5">
        <v>21</v>
      </c>
      <c r="B22" s="5" t="s">
        <v>47</v>
      </c>
      <c r="C22" s="5" t="s">
        <v>53</v>
      </c>
      <c r="D22" s="12">
        <v>549.2</v>
      </c>
      <c r="E22" s="8">
        <v>26.22</v>
      </c>
      <c r="F22" s="5">
        <v>6</v>
      </c>
      <c r="G22" s="2">
        <f t="shared" si="4"/>
        <v>581.42</v>
      </c>
      <c r="H22" s="5" t="s">
        <v>14</v>
      </c>
      <c r="I22" s="2">
        <f t="shared" si="2"/>
        <v>416</v>
      </c>
      <c r="J22" s="16">
        <f t="shared" si="3"/>
        <v>1.39764423076923</v>
      </c>
      <c r="K22" s="5"/>
      <c r="L22" s="22" t="s">
        <v>54</v>
      </c>
    </row>
    <row r="23" ht="20.1" customHeight="1" spans="1:12">
      <c r="A23" s="5">
        <v>22</v>
      </c>
      <c r="B23" s="5" t="s">
        <v>47</v>
      </c>
      <c r="C23" s="15" t="s">
        <v>55</v>
      </c>
      <c r="D23" s="5">
        <v>334.04</v>
      </c>
      <c r="E23" s="8">
        <v>24.78</v>
      </c>
      <c r="F23" s="5"/>
      <c r="G23" s="2">
        <f t="shared" si="4"/>
        <v>358.82</v>
      </c>
      <c r="H23" s="5" t="s">
        <v>16</v>
      </c>
      <c r="I23" s="2" t="s">
        <v>56</v>
      </c>
      <c r="J23" s="16">
        <v>1.8689</v>
      </c>
      <c r="K23" s="5"/>
      <c r="L23" s="13" t="s">
        <v>57</v>
      </c>
    </row>
    <row r="24" ht="19.5" customHeight="1" spans="1:12">
      <c r="A24" s="5">
        <v>23</v>
      </c>
      <c r="B24" s="5" t="s">
        <v>47</v>
      </c>
      <c r="C24" s="5" t="s">
        <v>58</v>
      </c>
      <c r="D24" s="5">
        <v>507.51</v>
      </c>
      <c r="E24" s="8">
        <v>26.44</v>
      </c>
      <c r="F24" s="5"/>
      <c r="G24" s="2">
        <f t="shared" si="4"/>
        <v>533.95</v>
      </c>
      <c r="H24" s="5" t="s">
        <v>16</v>
      </c>
      <c r="I24" s="2">
        <f t="shared" si="2"/>
        <v>384</v>
      </c>
      <c r="J24" s="16">
        <f t="shared" si="3"/>
        <v>1.39049479166667</v>
      </c>
      <c r="K24" s="5"/>
      <c r="L24" s="13"/>
    </row>
    <row r="25" ht="19.5" customHeight="1" spans="1:12">
      <c r="A25" s="5">
        <v>24</v>
      </c>
      <c r="B25" s="5" t="s">
        <v>47</v>
      </c>
      <c r="C25" s="5" t="s">
        <v>59</v>
      </c>
      <c r="D25" s="5">
        <v>471.58</v>
      </c>
      <c r="E25" s="8">
        <v>26.33</v>
      </c>
      <c r="F25" s="5"/>
      <c r="G25" s="2">
        <f t="shared" si="4"/>
        <v>497.91</v>
      </c>
      <c r="H25" s="5" t="s">
        <v>16</v>
      </c>
      <c r="I25" s="2">
        <f t="shared" si="2"/>
        <v>384</v>
      </c>
      <c r="J25" s="16">
        <f t="shared" si="3"/>
        <v>1.296640625</v>
      </c>
      <c r="K25" s="23"/>
      <c r="L25" s="13" t="s">
        <v>60</v>
      </c>
    </row>
    <row r="26" ht="19.5" customHeight="1" spans="1:12">
      <c r="A26" s="5">
        <v>25</v>
      </c>
      <c r="B26" s="5" t="s">
        <v>47</v>
      </c>
      <c r="C26" s="5" t="s">
        <v>61</v>
      </c>
      <c r="D26" s="12">
        <v>377</v>
      </c>
      <c r="E26" s="8">
        <v>26.22</v>
      </c>
      <c r="F26" s="5"/>
      <c r="G26" s="9">
        <v>403.22</v>
      </c>
      <c r="H26" s="5" t="s">
        <v>16</v>
      </c>
      <c r="I26" s="2">
        <f t="shared" si="2"/>
        <v>384</v>
      </c>
      <c r="J26" s="16">
        <f t="shared" si="3"/>
        <v>1.05005208333333</v>
      </c>
      <c r="K26" s="5" t="s">
        <v>62</v>
      </c>
      <c r="L26" s="13"/>
    </row>
    <row r="27" ht="19.5" customHeight="1" spans="1:12">
      <c r="A27" s="5">
        <v>26</v>
      </c>
      <c r="B27" s="5" t="s">
        <v>47</v>
      </c>
      <c r="C27" s="5" t="s">
        <v>63</v>
      </c>
      <c r="D27" s="12">
        <v>369.5</v>
      </c>
      <c r="E27" s="8">
        <v>26</v>
      </c>
      <c r="F27" s="5"/>
      <c r="G27" s="9">
        <v>395.5</v>
      </c>
      <c r="H27" s="5" t="s">
        <v>16</v>
      </c>
      <c r="I27" s="2">
        <f t="shared" si="2"/>
        <v>384</v>
      </c>
      <c r="J27" s="16">
        <f t="shared" si="3"/>
        <v>1.02994791666667</v>
      </c>
      <c r="K27" s="5" t="s">
        <v>62</v>
      </c>
      <c r="L27" s="13"/>
    </row>
    <row r="28" ht="19.5" customHeight="1" spans="1:12">
      <c r="A28" s="5">
        <v>27</v>
      </c>
      <c r="B28" s="5" t="s">
        <v>64</v>
      </c>
      <c r="C28" s="5" t="s">
        <v>65</v>
      </c>
      <c r="D28" s="5">
        <v>326.15</v>
      </c>
      <c r="E28" s="8">
        <v>26.67</v>
      </c>
      <c r="F28" s="5">
        <v>2.8</v>
      </c>
      <c r="G28" s="2">
        <f t="shared" si="4"/>
        <v>355.62</v>
      </c>
      <c r="H28" s="5" t="s">
        <v>14</v>
      </c>
      <c r="I28" s="2" t="s">
        <v>31</v>
      </c>
      <c r="J28" s="16">
        <v>2.3722</v>
      </c>
      <c r="K28" s="5"/>
      <c r="L28" s="13" t="s">
        <v>66</v>
      </c>
    </row>
    <row r="29" ht="19.5" customHeight="1" spans="1:12">
      <c r="A29" s="5">
        <v>28</v>
      </c>
      <c r="B29" s="5" t="s">
        <v>64</v>
      </c>
      <c r="C29" s="5" t="s">
        <v>67</v>
      </c>
      <c r="D29" s="5">
        <v>477.52</v>
      </c>
      <c r="E29" s="8">
        <v>26.67</v>
      </c>
      <c r="F29" s="5">
        <v>4.4</v>
      </c>
      <c r="G29" s="2">
        <f t="shared" si="4"/>
        <v>508.59</v>
      </c>
      <c r="H29" s="5" t="s">
        <v>14</v>
      </c>
      <c r="I29" s="2">
        <f t="shared" ref="I29:I45" si="5">IF(H29="正高级",352,IF(H29="副高级",384,IF(H29="中级",416,IF(H29="初级",384,0))))</f>
        <v>416</v>
      </c>
      <c r="J29" s="16">
        <f t="shared" si="3"/>
        <v>1.22257211538462</v>
      </c>
      <c r="K29" s="5"/>
      <c r="L29" s="13" t="s">
        <v>68</v>
      </c>
    </row>
    <row r="30" ht="19.5" customHeight="1" spans="1:12">
      <c r="A30" s="5">
        <v>29</v>
      </c>
      <c r="B30" s="5" t="s">
        <v>64</v>
      </c>
      <c r="C30" s="5" t="s">
        <v>69</v>
      </c>
      <c r="D30" s="5">
        <v>236.56</v>
      </c>
      <c r="E30" s="8">
        <v>26.33</v>
      </c>
      <c r="F30" s="5"/>
      <c r="G30" s="2">
        <f t="shared" si="4"/>
        <v>262.89</v>
      </c>
      <c r="H30" s="5" t="s">
        <v>16</v>
      </c>
      <c r="I30" s="2" t="s">
        <v>38</v>
      </c>
      <c r="J30" s="16">
        <v>1.2321</v>
      </c>
      <c r="K30" s="5"/>
      <c r="L30" s="13" t="s">
        <v>39</v>
      </c>
    </row>
    <row r="31" ht="19.5" customHeight="1" spans="1:12">
      <c r="A31" s="5">
        <v>30</v>
      </c>
      <c r="B31" s="5" t="s">
        <v>64</v>
      </c>
      <c r="C31" s="5" t="s">
        <v>70</v>
      </c>
      <c r="D31" s="5">
        <v>451.32</v>
      </c>
      <c r="E31" s="8">
        <v>26.44</v>
      </c>
      <c r="F31" s="5"/>
      <c r="G31" s="2">
        <f t="shared" si="4"/>
        <v>477.76</v>
      </c>
      <c r="H31" s="5" t="s">
        <v>16</v>
      </c>
      <c r="I31" s="2">
        <f t="shared" si="5"/>
        <v>384</v>
      </c>
      <c r="J31" s="16">
        <f t="shared" si="3"/>
        <v>1.24416666666667</v>
      </c>
      <c r="K31" s="5"/>
      <c r="L31" s="13"/>
    </row>
    <row r="32" ht="19.5" customHeight="1" spans="1:12">
      <c r="A32" s="5">
        <v>31</v>
      </c>
      <c r="B32" s="5" t="s">
        <v>64</v>
      </c>
      <c r="C32" s="5" t="s">
        <v>71</v>
      </c>
      <c r="D32" s="5">
        <v>483.11</v>
      </c>
      <c r="E32" s="8">
        <v>26</v>
      </c>
      <c r="F32" s="5">
        <v>1.4</v>
      </c>
      <c r="G32" s="2">
        <f t="shared" si="4"/>
        <v>510.51</v>
      </c>
      <c r="H32" s="5" t="s">
        <v>14</v>
      </c>
      <c r="I32" s="2">
        <f t="shared" si="5"/>
        <v>416</v>
      </c>
      <c r="J32" s="16">
        <f t="shared" si="3"/>
        <v>1.2271875</v>
      </c>
      <c r="K32" s="23"/>
      <c r="L32" s="13" t="s">
        <v>72</v>
      </c>
    </row>
    <row r="33" ht="19.5" customHeight="1" spans="1:12">
      <c r="A33" s="5">
        <v>32</v>
      </c>
      <c r="B33" s="5" t="s">
        <v>64</v>
      </c>
      <c r="C33" s="5" t="s">
        <v>73</v>
      </c>
      <c r="D33" s="5">
        <v>225.78</v>
      </c>
      <c r="E33" s="8">
        <v>26.11</v>
      </c>
      <c r="F33" s="5"/>
      <c r="G33" s="2">
        <f t="shared" si="4"/>
        <v>251.89</v>
      </c>
      <c r="H33" s="5" t="s">
        <v>16</v>
      </c>
      <c r="I33" s="2" t="s">
        <v>38</v>
      </c>
      <c r="J33" s="16">
        <v>1.1759</v>
      </c>
      <c r="K33" s="5" t="s">
        <v>39</v>
      </c>
      <c r="L33" s="13"/>
    </row>
    <row r="34" ht="19.5" customHeight="1" spans="1:12">
      <c r="A34" s="5">
        <v>33</v>
      </c>
      <c r="B34" s="5" t="s">
        <v>64</v>
      </c>
      <c r="C34" s="5" t="s">
        <v>74</v>
      </c>
      <c r="D34" s="5">
        <v>492.22</v>
      </c>
      <c r="E34" s="8">
        <v>26.33</v>
      </c>
      <c r="F34" s="5"/>
      <c r="G34" s="2">
        <f t="shared" si="4"/>
        <v>518.55</v>
      </c>
      <c r="H34" s="5" t="s">
        <v>16</v>
      </c>
      <c r="I34" s="2">
        <f t="shared" si="5"/>
        <v>384</v>
      </c>
      <c r="J34" s="16">
        <f t="shared" si="3"/>
        <v>1.350390625</v>
      </c>
      <c r="K34" s="13"/>
      <c r="L34" s="13"/>
    </row>
    <row r="35" ht="19.5" customHeight="1" spans="1:11">
      <c r="A35" s="5">
        <v>34</v>
      </c>
      <c r="B35" s="5" t="s">
        <v>64</v>
      </c>
      <c r="C35" s="5" t="s">
        <v>75</v>
      </c>
      <c r="D35" s="12">
        <v>232.9</v>
      </c>
      <c r="E35" s="8">
        <v>24.56</v>
      </c>
      <c r="F35" s="5"/>
      <c r="G35" s="9">
        <f t="shared" si="4"/>
        <v>257.46</v>
      </c>
      <c r="H35" s="5" t="s">
        <v>14</v>
      </c>
      <c r="I35" s="2" t="s">
        <v>49</v>
      </c>
      <c r="J35" s="16">
        <v>1.1197</v>
      </c>
      <c r="K35" s="13" t="s">
        <v>76</v>
      </c>
    </row>
    <row r="36" ht="19.5" customHeight="1" spans="1:12">
      <c r="A36" s="5">
        <v>35</v>
      </c>
      <c r="B36" s="5" t="s">
        <v>77</v>
      </c>
      <c r="C36" s="5" t="s">
        <v>78</v>
      </c>
      <c r="D36" s="12">
        <v>413.5</v>
      </c>
      <c r="E36" s="8">
        <v>26.33</v>
      </c>
      <c r="F36" s="5"/>
      <c r="G36" s="9">
        <f t="shared" si="4"/>
        <v>439.83</v>
      </c>
      <c r="H36" s="5" t="s">
        <v>14</v>
      </c>
      <c r="I36" s="2">
        <f t="shared" si="5"/>
        <v>416</v>
      </c>
      <c r="J36" s="16">
        <f t="shared" si="3"/>
        <v>1.05728365384615</v>
      </c>
      <c r="K36" s="13"/>
      <c r="L36" s="13"/>
    </row>
    <row r="37" ht="84" customHeight="1" spans="1:12">
      <c r="A37" s="5">
        <v>36</v>
      </c>
      <c r="B37" s="5" t="s">
        <v>77</v>
      </c>
      <c r="C37" s="5" t="s">
        <v>79</v>
      </c>
      <c r="D37" s="12">
        <v>381.5</v>
      </c>
      <c r="E37" s="8">
        <v>26.11</v>
      </c>
      <c r="F37" s="5">
        <v>17</v>
      </c>
      <c r="G37" s="9">
        <f t="shared" si="4"/>
        <v>424.61</v>
      </c>
      <c r="H37" s="5" t="s">
        <v>16</v>
      </c>
      <c r="I37" s="2">
        <f t="shared" si="5"/>
        <v>384</v>
      </c>
      <c r="J37" s="16">
        <f t="shared" si="3"/>
        <v>1.10575520833333</v>
      </c>
      <c r="K37" s="13"/>
      <c r="L37" s="17" t="s">
        <v>80</v>
      </c>
    </row>
    <row r="38" ht="85" customHeight="1" spans="1:12">
      <c r="A38" s="5">
        <v>37</v>
      </c>
      <c r="B38" s="5" t="s">
        <v>77</v>
      </c>
      <c r="C38" s="5" t="s">
        <v>81</v>
      </c>
      <c r="D38" s="12">
        <v>414</v>
      </c>
      <c r="E38" s="8">
        <v>27.33</v>
      </c>
      <c r="F38" s="5">
        <v>18</v>
      </c>
      <c r="G38" s="9">
        <f t="shared" si="4"/>
        <v>459.33</v>
      </c>
      <c r="H38" s="5" t="s">
        <v>14</v>
      </c>
      <c r="I38" s="2">
        <f t="shared" si="5"/>
        <v>416</v>
      </c>
      <c r="J38" s="16">
        <f t="shared" si="3"/>
        <v>1.10415865384615</v>
      </c>
      <c r="K38" s="13"/>
      <c r="L38" s="17" t="s">
        <v>82</v>
      </c>
    </row>
    <row r="39" ht="27" spans="1:12">
      <c r="A39" s="5">
        <v>38</v>
      </c>
      <c r="B39" s="5" t="s">
        <v>77</v>
      </c>
      <c r="C39" s="5" t="s">
        <v>83</v>
      </c>
      <c r="D39" s="12">
        <v>381.5</v>
      </c>
      <c r="E39" s="8">
        <v>26.89</v>
      </c>
      <c r="F39" s="5">
        <v>2</v>
      </c>
      <c r="G39" s="2">
        <v>410.39</v>
      </c>
      <c r="H39" s="5" t="s">
        <v>16</v>
      </c>
      <c r="I39" s="2">
        <f t="shared" si="5"/>
        <v>384</v>
      </c>
      <c r="J39" s="16">
        <f t="shared" si="3"/>
        <v>1.06872395833333</v>
      </c>
      <c r="K39" s="13"/>
      <c r="L39" s="24" t="s">
        <v>84</v>
      </c>
    </row>
    <row r="40" ht="19.5" customHeight="1" spans="1:12">
      <c r="A40" s="5">
        <v>39</v>
      </c>
      <c r="B40" s="5" t="s">
        <v>77</v>
      </c>
      <c r="C40" s="5" t="s">
        <v>85</v>
      </c>
      <c r="D40" s="12">
        <v>431.5</v>
      </c>
      <c r="E40" s="8">
        <v>26.33</v>
      </c>
      <c r="F40" s="5">
        <v>4</v>
      </c>
      <c r="G40" s="2">
        <v>461.83</v>
      </c>
      <c r="H40" s="5" t="s">
        <v>16</v>
      </c>
      <c r="I40" s="2">
        <f t="shared" si="5"/>
        <v>384</v>
      </c>
      <c r="J40" s="16">
        <f t="shared" si="3"/>
        <v>1.20268229166667</v>
      </c>
      <c r="K40" s="13"/>
      <c r="L40" s="13" t="s">
        <v>86</v>
      </c>
    </row>
    <row r="41" ht="19.5" customHeight="1" spans="1:12">
      <c r="A41" s="5">
        <v>40</v>
      </c>
      <c r="B41" s="5" t="s">
        <v>77</v>
      </c>
      <c r="C41" s="5" t="s">
        <v>87</v>
      </c>
      <c r="D41" s="12">
        <v>381</v>
      </c>
      <c r="E41" s="8">
        <v>26.22</v>
      </c>
      <c r="F41" s="5"/>
      <c r="G41" s="9">
        <v>407.22</v>
      </c>
      <c r="H41" s="5" t="s">
        <v>16</v>
      </c>
      <c r="I41" s="2">
        <f t="shared" si="5"/>
        <v>384</v>
      </c>
      <c r="J41" s="16">
        <f t="shared" si="3"/>
        <v>1.06046875</v>
      </c>
      <c r="K41" s="13"/>
      <c r="L41" s="13"/>
    </row>
    <row r="42" ht="19.5" customHeight="1" spans="1:12">
      <c r="A42" s="5">
        <v>41</v>
      </c>
      <c r="B42" s="5" t="s">
        <v>77</v>
      </c>
      <c r="C42" s="5" t="s">
        <v>88</v>
      </c>
      <c r="D42" s="12">
        <v>381</v>
      </c>
      <c r="E42" s="8">
        <v>26.11</v>
      </c>
      <c r="F42" s="5"/>
      <c r="G42" s="9">
        <v>407.11</v>
      </c>
      <c r="H42" s="5" t="s">
        <v>16</v>
      </c>
      <c r="I42" s="2">
        <f t="shared" si="5"/>
        <v>384</v>
      </c>
      <c r="J42" s="16">
        <f t="shared" si="3"/>
        <v>1.06018229166667</v>
      </c>
      <c r="K42" s="13"/>
      <c r="L42" s="13"/>
    </row>
    <row r="43" ht="19.5" customHeight="1" spans="1:12">
      <c r="A43" s="5">
        <v>42</v>
      </c>
      <c r="B43" s="5" t="s">
        <v>77</v>
      </c>
      <c r="C43" s="5" t="s">
        <v>89</v>
      </c>
      <c r="D43" s="12">
        <v>158.5</v>
      </c>
      <c r="E43" s="8">
        <v>20.78</v>
      </c>
      <c r="F43" s="5"/>
      <c r="G43" s="9">
        <v>179.28</v>
      </c>
      <c r="H43" s="5" t="s">
        <v>14</v>
      </c>
      <c r="I43" s="2">
        <f t="shared" si="5"/>
        <v>416</v>
      </c>
      <c r="J43" s="16">
        <f t="shared" si="3"/>
        <v>0.430961538461538</v>
      </c>
      <c r="K43" s="13"/>
      <c r="L43" s="13"/>
    </row>
    <row r="44" ht="19.5" customHeight="1" spans="1:12">
      <c r="A44" s="5">
        <v>43</v>
      </c>
      <c r="B44" s="5" t="s">
        <v>90</v>
      </c>
      <c r="C44" s="5" t="s">
        <v>91</v>
      </c>
      <c r="D44" s="12">
        <v>449</v>
      </c>
      <c r="E44" s="8">
        <v>27.22</v>
      </c>
      <c r="F44" s="5"/>
      <c r="G44" s="9">
        <v>476.22</v>
      </c>
      <c r="H44" s="5" t="s">
        <v>14</v>
      </c>
      <c r="I44" s="2" t="s">
        <v>31</v>
      </c>
      <c r="J44" s="16">
        <v>3.4342</v>
      </c>
      <c r="K44" s="18" t="s">
        <v>32</v>
      </c>
      <c r="L44" s="13"/>
    </row>
    <row r="45" ht="19.5" customHeight="1" spans="1:12">
      <c r="A45" s="5">
        <v>44</v>
      </c>
      <c r="B45" s="5" t="s">
        <v>90</v>
      </c>
      <c r="C45" s="5" t="s">
        <v>92</v>
      </c>
      <c r="D45" s="12">
        <v>486</v>
      </c>
      <c r="E45" s="8">
        <v>26.67</v>
      </c>
      <c r="F45" s="5"/>
      <c r="G45" s="9">
        <v>512.67</v>
      </c>
      <c r="H45" s="5" t="s">
        <v>37</v>
      </c>
      <c r="I45" s="2" t="s">
        <v>38</v>
      </c>
      <c r="J45" s="16">
        <v>2.6702</v>
      </c>
      <c r="K45" s="13"/>
      <c r="L45" s="13"/>
    </row>
    <row r="46" ht="19.5" customHeight="1"/>
  </sheetData>
  <dataValidations count="2">
    <dataValidation type="list" allowBlank="1" showInputMessage="1" showErrorMessage="1" sqref="H12 H44 F23:F27 H2:H11 H14:H19 H20:H27 H28:H35 H36:H43">
      <formula1>"正高级,副高级,中级,初级"</formula1>
    </dataValidation>
    <dataValidation type="list" allowBlank="1" showInputMessage="1" showErrorMessage="1" sqref="B35 B2:B13 B14:B19 B20:B27 B28:B34 B36:B43 B44:B45">
      <formula1>"会计学院,金融学院,商学院,财税学院,信息工程学院,融媒体学院"</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全年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李支元</dc:creator>
  <cp:lastModifiedBy>kiko1427677666</cp:lastModifiedBy>
  <dcterms:created xsi:type="dcterms:W3CDTF">2020-11-20T00:19:00Z</dcterms:created>
  <dcterms:modified xsi:type="dcterms:W3CDTF">2024-03-19T07:26:08Z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E1DD9F850F76426897CE9F9E515DF161_12</vt:lpwstr>
  </property>
</Properties>
</file>